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zuki\Desktop\"/>
    </mc:Choice>
  </mc:AlternateContent>
  <xr:revisionPtr revIDLastSave="0" documentId="13_ncr:1_{BA3F08BD-4D6E-4C8E-B39D-8B47BBD7B8A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様式1" sheetId="5" r:id="rId1"/>
    <sheet name="様式2" sheetId="9" r:id="rId2"/>
    <sheet name="様式3" sheetId="7" r:id="rId3"/>
    <sheet name="様式4" sheetId="10" r:id="rId4"/>
    <sheet name="様式5" sheetId="12" r:id="rId5"/>
    <sheet name="Sheet1" sheetId="11" state="hidden" r:id="rId6"/>
  </sheets>
  <definedNames>
    <definedName name="_xlnm.Print_Area" localSheetId="0">様式1!$A$1:$N$33</definedName>
    <definedName name="_xlnm.Print_Area" localSheetId="1">様式2!$A$1:$V$156</definedName>
    <definedName name="_xlnm.Print_Area" localSheetId="2">様式3!$A$1:$M$114</definedName>
    <definedName name="_xlnm.Print_Area" localSheetId="3">様式4!$A$1:$M$21</definedName>
    <definedName name="_xlnm.Print_Area" localSheetId="4">様式5!$A$1:$V$87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5" l="1"/>
  <c r="K8" i="5"/>
  <c r="E9" i="5"/>
  <c r="N98" i="9"/>
  <c r="O98" i="9"/>
  <c r="P98" i="9"/>
  <c r="Q98" i="9"/>
  <c r="R98" i="9"/>
  <c r="S98" i="9"/>
  <c r="T98" i="9"/>
  <c r="U98" i="9"/>
  <c r="V98" i="9"/>
  <c r="M118" i="9"/>
  <c r="P118" i="9" s="1"/>
  <c r="L19" i="7"/>
  <c r="L18" i="7"/>
  <c r="M123" i="9"/>
  <c r="M122" i="9"/>
  <c r="U137" i="9"/>
  <c r="U136" i="9"/>
  <c r="U135" i="9"/>
  <c r="U134" i="9"/>
  <c r="U133" i="9"/>
  <c r="U132" i="9"/>
  <c r="U131" i="9"/>
  <c r="M120" i="9"/>
  <c r="M119" i="9"/>
  <c r="M117" i="9"/>
  <c r="M116" i="9"/>
  <c r="M114" i="9"/>
  <c r="M112" i="9"/>
  <c r="M113" i="9"/>
  <c r="M111" i="9"/>
  <c r="M110" i="9"/>
  <c r="L43" i="7"/>
  <c r="L31" i="7"/>
  <c r="L32" i="7"/>
  <c r="L33" i="7"/>
  <c r="L34" i="7"/>
  <c r="L35" i="7"/>
  <c r="L36" i="7"/>
  <c r="L37" i="7"/>
  <c r="L38" i="7"/>
  <c r="L39" i="7"/>
  <c r="L40" i="7"/>
  <c r="L41" i="7"/>
  <c r="L42" i="7"/>
  <c r="L30" i="7"/>
  <c r="L29" i="7"/>
  <c r="P19" i="7"/>
  <c r="P18" i="7"/>
  <c r="U138" i="9" l="1"/>
  <c r="N154" i="9" s="1"/>
  <c r="C5" i="9"/>
  <c r="P122" i="9" l="1"/>
  <c r="P116" i="9"/>
  <c r="P111" i="9"/>
  <c r="P110" i="9"/>
  <c r="V100" i="9"/>
  <c r="U100" i="9"/>
  <c r="T100" i="9"/>
  <c r="S100" i="9"/>
  <c r="R100" i="9"/>
  <c r="Q100" i="9"/>
  <c r="P100" i="9"/>
  <c r="O100" i="9"/>
  <c r="N100" i="9"/>
  <c r="N96" i="9"/>
  <c r="O96" i="9"/>
  <c r="P96" i="9"/>
  <c r="Q96" i="9"/>
  <c r="R96" i="9"/>
  <c r="S96" i="9"/>
  <c r="T96" i="9"/>
  <c r="U96" i="9"/>
  <c r="V96" i="9"/>
  <c r="N97" i="9"/>
  <c r="O97" i="9"/>
  <c r="P97" i="9"/>
  <c r="Q97" i="9"/>
  <c r="R97" i="9"/>
  <c r="S97" i="9"/>
  <c r="T97" i="9"/>
  <c r="U97" i="9"/>
  <c r="V97" i="9"/>
  <c r="N99" i="9"/>
  <c r="O99" i="9"/>
  <c r="P99" i="9"/>
  <c r="Q99" i="9"/>
  <c r="R99" i="9"/>
  <c r="S99" i="9"/>
  <c r="T99" i="9"/>
  <c r="U99" i="9"/>
  <c r="V99" i="9"/>
  <c r="V95" i="9"/>
  <c r="U95" i="9"/>
  <c r="T95" i="9"/>
  <c r="S95" i="9"/>
  <c r="R95" i="9"/>
  <c r="Q95" i="9"/>
  <c r="P95" i="9"/>
  <c r="O95" i="9"/>
  <c r="N95" i="9"/>
  <c r="V94" i="9"/>
  <c r="U94" i="9"/>
  <c r="T94" i="9"/>
  <c r="S94" i="9"/>
  <c r="R94" i="9"/>
  <c r="Q94" i="9"/>
  <c r="P94" i="9"/>
  <c r="O94" i="9"/>
  <c r="N94" i="9"/>
  <c r="V92" i="9"/>
  <c r="U92" i="9"/>
  <c r="T92" i="9"/>
  <c r="S92" i="9"/>
  <c r="R92" i="9"/>
  <c r="Q92" i="9"/>
  <c r="P92" i="9"/>
  <c r="O92" i="9"/>
  <c r="N92" i="9"/>
  <c r="N89" i="9"/>
  <c r="O89" i="9"/>
  <c r="P89" i="9"/>
  <c r="Q89" i="9"/>
  <c r="R89" i="9"/>
  <c r="S89" i="9"/>
  <c r="T89" i="9"/>
  <c r="U89" i="9"/>
  <c r="V89" i="9"/>
  <c r="N90" i="9"/>
  <c r="O90" i="9"/>
  <c r="P90" i="9"/>
  <c r="Q90" i="9"/>
  <c r="R90" i="9"/>
  <c r="S90" i="9"/>
  <c r="T90" i="9"/>
  <c r="U90" i="9"/>
  <c r="V90" i="9"/>
  <c r="N91" i="9"/>
  <c r="O91" i="9"/>
  <c r="P91" i="9"/>
  <c r="Q91" i="9"/>
  <c r="R91" i="9"/>
  <c r="S91" i="9"/>
  <c r="T91" i="9"/>
  <c r="U91" i="9"/>
  <c r="V91" i="9"/>
  <c r="V88" i="9"/>
  <c r="U88" i="9"/>
  <c r="T88" i="9"/>
  <c r="S88" i="9"/>
  <c r="R88" i="9"/>
  <c r="Q88" i="9"/>
  <c r="P88" i="9"/>
  <c r="O88" i="9"/>
  <c r="N88" i="9"/>
  <c r="V87" i="9"/>
  <c r="U87" i="9"/>
  <c r="T87" i="9"/>
  <c r="S87" i="9"/>
  <c r="R87" i="9"/>
  <c r="Q87" i="9"/>
  <c r="P87" i="9"/>
  <c r="O87" i="9"/>
  <c r="N87" i="9"/>
  <c r="V77" i="9"/>
  <c r="U77" i="9"/>
  <c r="T77" i="9"/>
  <c r="S77" i="9"/>
  <c r="R77" i="9"/>
  <c r="Q77" i="9"/>
  <c r="P77" i="9"/>
  <c r="O77" i="9"/>
  <c r="N77" i="9"/>
  <c r="N66" i="9"/>
  <c r="O66" i="9"/>
  <c r="P66" i="9"/>
  <c r="Q66" i="9"/>
  <c r="R66" i="9"/>
  <c r="S66" i="9"/>
  <c r="T66" i="9"/>
  <c r="U66" i="9"/>
  <c r="V66" i="9"/>
  <c r="N67" i="9"/>
  <c r="O67" i="9"/>
  <c r="P67" i="9"/>
  <c r="Q67" i="9"/>
  <c r="R67" i="9"/>
  <c r="S67" i="9"/>
  <c r="T67" i="9"/>
  <c r="U67" i="9"/>
  <c r="V67" i="9"/>
  <c r="N68" i="9"/>
  <c r="O68" i="9"/>
  <c r="P68" i="9"/>
  <c r="Q68" i="9"/>
  <c r="R68" i="9"/>
  <c r="S68" i="9"/>
  <c r="T68" i="9"/>
  <c r="U68" i="9"/>
  <c r="V68" i="9"/>
  <c r="N69" i="9"/>
  <c r="O69" i="9"/>
  <c r="P69" i="9"/>
  <c r="Q69" i="9"/>
  <c r="R69" i="9"/>
  <c r="S69" i="9"/>
  <c r="T69" i="9"/>
  <c r="U69" i="9"/>
  <c r="V69" i="9"/>
  <c r="N70" i="9"/>
  <c r="O70" i="9"/>
  <c r="P70" i="9"/>
  <c r="Q70" i="9"/>
  <c r="R70" i="9"/>
  <c r="S70" i="9"/>
  <c r="T70" i="9"/>
  <c r="U70" i="9"/>
  <c r="V70" i="9"/>
  <c r="N71" i="9"/>
  <c r="O71" i="9"/>
  <c r="P71" i="9"/>
  <c r="Q71" i="9"/>
  <c r="R71" i="9"/>
  <c r="S71" i="9"/>
  <c r="T71" i="9"/>
  <c r="U71" i="9"/>
  <c r="V71" i="9"/>
  <c r="N72" i="9"/>
  <c r="O72" i="9"/>
  <c r="P72" i="9"/>
  <c r="Q72" i="9"/>
  <c r="R72" i="9"/>
  <c r="S72" i="9"/>
  <c r="T72" i="9"/>
  <c r="U72" i="9"/>
  <c r="V72" i="9"/>
  <c r="N73" i="9"/>
  <c r="O73" i="9"/>
  <c r="P73" i="9"/>
  <c r="Q73" i="9"/>
  <c r="R73" i="9"/>
  <c r="S73" i="9"/>
  <c r="T73" i="9"/>
  <c r="U73" i="9"/>
  <c r="V73" i="9"/>
  <c r="N74" i="9"/>
  <c r="O74" i="9"/>
  <c r="P74" i="9"/>
  <c r="Q74" i="9"/>
  <c r="R74" i="9"/>
  <c r="S74" i="9"/>
  <c r="T74" i="9"/>
  <c r="U74" i="9"/>
  <c r="V74" i="9"/>
  <c r="N75" i="9"/>
  <c r="O75" i="9"/>
  <c r="P75" i="9"/>
  <c r="Q75" i="9"/>
  <c r="R75" i="9"/>
  <c r="S75" i="9"/>
  <c r="T75" i="9"/>
  <c r="U75" i="9"/>
  <c r="V75" i="9"/>
  <c r="N76" i="9"/>
  <c r="O76" i="9"/>
  <c r="P76" i="9"/>
  <c r="Q76" i="9"/>
  <c r="R76" i="9"/>
  <c r="S76" i="9"/>
  <c r="T76" i="9"/>
  <c r="U76" i="9"/>
  <c r="V76" i="9"/>
  <c r="V65" i="9"/>
  <c r="U65" i="9"/>
  <c r="T65" i="9"/>
  <c r="S65" i="9"/>
  <c r="R65" i="9"/>
  <c r="Q65" i="9"/>
  <c r="P65" i="9"/>
  <c r="O65" i="9"/>
  <c r="N65" i="9"/>
  <c r="V64" i="9"/>
  <c r="U64" i="9"/>
  <c r="T64" i="9"/>
  <c r="S64" i="9"/>
  <c r="R64" i="9"/>
  <c r="Q64" i="9"/>
  <c r="P64" i="9"/>
  <c r="O64" i="9"/>
  <c r="N64" i="9"/>
  <c r="V53" i="9"/>
  <c r="U53" i="9"/>
  <c r="T53" i="9"/>
  <c r="S53" i="9"/>
  <c r="R53" i="9"/>
  <c r="Q53" i="9"/>
  <c r="P53" i="9"/>
  <c r="O53" i="9"/>
  <c r="N53" i="9"/>
  <c r="N42" i="9"/>
  <c r="O42" i="9"/>
  <c r="P42" i="9"/>
  <c r="Q42" i="9"/>
  <c r="R42" i="9"/>
  <c r="S42" i="9"/>
  <c r="T42" i="9"/>
  <c r="U42" i="9"/>
  <c r="V42" i="9"/>
  <c r="N43" i="9"/>
  <c r="O43" i="9"/>
  <c r="P43" i="9"/>
  <c r="Q43" i="9"/>
  <c r="R43" i="9"/>
  <c r="S43" i="9"/>
  <c r="T43" i="9"/>
  <c r="U43" i="9"/>
  <c r="V43" i="9"/>
  <c r="N44" i="9"/>
  <c r="O44" i="9"/>
  <c r="P44" i="9"/>
  <c r="Q44" i="9"/>
  <c r="R44" i="9"/>
  <c r="S44" i="9"/>
  <c r="T44" i="9"/>
  <c r="U44" i="9"/>
  <c r="V44" i="9"/>
  <c r="N45" i="9"/>
  <c r="O45" i="9"/>
  <c r="P45" i="9"/>
  <c r="Q45" i="9"/>
  <c r="R45" i="9"/>
  <c r="S45" i="9"/>
  <c r="T45" i="9"/>
  <c r="U45" i="9"/>
  <c r="V45" i="9"/>
  <c r="N46" i="9"/>
  <c r="O46" i="9"/>
  <c r="P46" i="9"/>
  <c r="Q46" i="9"/>
  <c r="R46" i="9"/>
  <c r="S46" i="9"/>
  <c r="T46" i="9"/>
  <c r="U46" i="9"/>
  <c r="V46" i="9"/>
  <c r="N47" i="9"/>
  <c r="O47" i="9"/>
  <c r="P47" i="9"/>
  <c r="Q47" i="9"/>
  <c r="R47" i="9"/>
  <c r="S47" i="9"/>
  <c r="T47" i="9"/>
  <c r="U47" i="9"/>
  <c r="V47" i="9"/>
  <c r="N48" i="9"/>
  <c r="O48" i="9"/>
  <c r="P48" i="9"/>
  <c r="Q48" i="9"/>
  <c r="R48" i="9"/>
  <c r="S48" i="9"/>
  <c r="T48" i="9"/>
  <c r="U48" i="9"/>
  <c r="V48" i="9"/>
  <c r="N49" i="9"/>
  <c r="O49" i="9"/>
  <c r="P49" i="9"/>
  <c r="Q49" i="9"/>
  <c r="R49" i="9"/>
  <c r="S49" i="9"/>
  <c r="T49" i="9"/>
  <c r="U49" i="9"/>
  <c r="V49" i="9"/>
  <c r="N50" i="9"/>
  <c r="O50" i="9"/>
  <c r="P50" i="9"/>
  <c r="Q50" i="9"/>
  <c r="R50" i="9"/>
  <c r="S50" i="9"/>
  <c r="T50" i="9"/>
  <c r="U50" i="9"/>
  <c r="V50" i="9"/>
  <c r="N51" i="9"/>
  <c r="O51" i="9"/>
  <c r="P51" i="9"/>
  <c r="Q51" i="9"/>
  <c r="R51" i="9"/>
  <c r="S51" i="9"/>
  <c r="T51" i="9"/>
  <c r="U51" i="9"/>
  <c r="V51" i="9"/>
  <c r="N52" i="9"/>
  <c r="O52" i="9"/>
  <c r="P52" i="9"/>
  <c r="Q52" i="9"/>
  <c r="R52" i="9"/>
  <c r="S52" i="9"/>
  <c r="T52" i="9"/>
  <c r="U52" i="9"/>
  <c r="V52" i="9"/>
  <c r="V41" i="9"/>
  <c r="U41" i="9"/>
  <c r="T41" i="9"/>
  <c r="S41" i="9"/>
  <c r="R41" i="9"/>
  <c r="Q41" i="9"/>
  <c r="P41" i="9"/>
  <c r="O41" i="9"/>
  <c r="N41" i="9"/>
  <c r="V40" i="9"/>
  <c r="U40" i="9"/>
  <c r="T40" i="9"/>
  <c r="S40" i="9"/>
  <c r="R40" i="9"/>
  <c r="Q40" i="9"/>
  <c r="P40" i="9"/>
  <c r="O40" i="9"/>
  <c r="N40" i="9"/>
  <c r="O144" i="9" l="1" a="1"/>
  <c r="O144" i="9" s="1"/>
  <c r="O145" i="9" a="1"/>
  <c r="O145" i="9" s="1"/>
  <c r="S145" i="9" a="1"/>
  <c r="S145" i="9" s="1"/>
  <c r="S144" i="9" a="1"/>
  <c r="S144" i="9" s="1"/>
  <c r="P145" i="9" a="1"/>
  <c r="P145" i="9" s="1"/>
  <c r="T145" i="9" a="1"/>
  <c r="T145" i="9" s="1"/>
  <c r="P144" i="9" a="1"/>
  <c r="P144" i="9" s="1"/>
  <c r="Q144" i="9" a="1"/>
  <c r="Q144" i="9" s="1"/>
  <c r="U144" i="9" a="1"/>
  <c r="U144" i="9" s="1"/>
  <c r="Q148" i="9" a="1"/>
  <c r="Q148" i="9" s="1"/>
  <c r="Q150" i="9" s="1"/>
  <c r="Q145" i="9" a="1"/>
  <c r="Q145" i="9" s="1"/>
  <c r="U145" i="9" a="1"/>
  <c r="U145" i="9" s="1"/>
  <c r="T144" i="9" a="1"/>
  <c r="T144" i="9" s="1"/>
  <c r="N144" i="9" a="1"/>
  <c r="N144" i="9" s="1"/>
  <c r="R144" i="9" a="1"/>
  <c r="R144" i="9" s="1"/>
  <c r="V144" i="9" a="1"/>
  <c r="V144" i="9" s="1"/>
  <c r="N145" i="9" a="1"/>
  <c r="N145" i="9" s="1"/>
  <c r="R145" i="9" a="1"/>
  <c r="R145" i="9" s="1"/>
  <c r="V145" i="9" a="1"/>
  <c r="V145" i="9" s="1"/>
  <c r="W65" i="12"/>
  <c r="M107" i="7"/>
  <c r="M105" i="7"/>
  <c r="M106" i="7"/>
  <c r="M104" i="7"/>
  <c r="M103" i="7"/>
  <c r="M100" i="7"/>
  <c r="M97" i="7"/>
  <c r="M98" i="7"/>
  <c r="M99" i="7"/>
  <c r="M96" i="7"/>
  <c r="M85" i="7"/>
  <c r="M83" i="7"/>
  <c r="M84" i="7"/>
  <c r="M82" i="7"/>
  <c r="M81" i="7"/>
  <c r="M78" i="7"/>
  <c r="M75" i="7"/>
  <c r="M76" i="7"/>
  <c r="M77" i="7"/>
  <c r="M74" i="7"/>
  <c r="M63" i="7"/>
  <c r="M61" i="7"/>
  <c r="M62" i="7"/>
  <c r="M60" i="7"/>
  <c r="M59" i="7"/>
  <c r="M56" i="7"/>
  <c r="M53" i="7"/>
  <c r="M54" i="7"/>
  <c r="M55" i="7"/>
  <c r="M52" i="7"/>
  <c r="L21" i="7"/>
  <c r="L22" i="7"/>
  <c r="C4" i="10"/>
  <c r="W145" i="9" l="1" a="1"/>
  <c r="W145" i="9" s="1"/>
  <c r="N147" i="9" s="1"/>
  <c r="D31" i="5"/>
  <c r="E31" i="5" s="1"/>
  <c r="M57" i="7" a="1"/>
  <c r="M57" i="7" s="1"/>
  <c r="M58" i="7" s="1"/>
  <c r="L44" i="7" a="1"/>
  <c r="L44" i="7" s="1"/>
  <c r="M108" i="7" a="1"/>
  <c r="M108" i="7" s="1"/>
  <c r="M109" i="7" s="1"/>
  <c r="M101" i="7" a="1"/>
  <c r="M101" i="7" s="1"/>
  <c r="M102" i="7" s="1"/>
  <c r="M86" i="7" a="1"/>
  <c r="M86" i="7" s="1"/>
  <c r="M87" i="7" s="1"/>
  <c r="M79" i="7" a="1"/>
  <c r="M79" i="7" s="1"/>
  <c r="M80" i="7" s="1"/>
  <c r="M64" i="7" a="1"/>
  <c r="M64" i="7" s="1"/>
  <c r="M65" i="7" s="1"/>
  <c r="M88" i="7" l="1"/>
  <c r="M110" i="7"/>
  <c r="M66" i="7"/>
  <c r="P123" i="9"/>
  <c r="P114" i="9"/>
  <c r="P112" i="9"/>
  <c r="P113" i="9"/>
  <c r="N112" i="7" l="1"/>
  <c r="M112" i="7" s="1"/>
  <c r="C4" i="7"/>
  <c r="P117" i="9" l="1"/>
  <c r="P119" i="9"/>
  <c r="P120" i="9"/>
  <c r="P151" i="9" l="1" a="1"/>
  <c r="P151" i="9" s="1"/>
  <c r="P153" i="9" s="1"/>
  <c r="D73" i="7"/>
  <c r="C51" i="7"/>
  <c r="D95" i="7"/>
  <c r="D102" i="7" l="1"/>
  <c r="G102" i="7" s="1"/>
  <c r="G95" i="7"/>
  <c r="D80" i="7"/>
  <c r="G80" i="7" s="1"/>
  <c r="G73" i="7"/>
  <c r="C58" i="7"/>
  <c r="G58" i="7" s="1"/>
  <c r="G51" i="7"/>
  <c r="M156" i="9" a="1"/>
  <c r="M156" i="9" s="1"/>
  <c r="M157" i="9" s="1"/>
  <c r="D32" i="5"/>
  <c r="E32" i="5" s="1"/>
  <c r="C30" i="5" l="1"/>
  <c r="E30" i="5" s="1"/>
  <c r="M114" i="7"/>
  <c r="M113" i="7" s="1"/>
  <c r="W100" i="9"/>
  <c r="N114" i="7" l="1"/>
  <c r="N113" i="7" s="1"/>
  <c r="B5" i="7"/>
  <c r="C33" i="5" l="1"/>
  <c r="E33" i="5" l="1"/>
  <c r="F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I8" authorId="0" shapeId="0" xr:uid="{F31E0D90-635F-4D78-9CB0-96771816E487}">
      <text>
        <r>
          <rPr>
            <sz val="9"/>
            <color indexed="81"/>
            <rFont val="MS P ゴシック"/>
            <family val="3"/>
            <charset val="128"/>
          </rPr>
          <t>登録番号を入力
すると自動表示</t>
        </r>
      </text>
    </comment>
    <comment ref="C9" authorId="0" shapeId="0" xr:uid="{0DB7A45C-16D7-4A47-B030-6B0FE704AFA5}">
      <text>
        <r>
          <rPr>
            <sz val="9"/>
            <color indexed="81"/>
            <rFont val="MS P ゴシック"/>
            <family val="3"/>
            <charset val="128"/>
          </rPr>
          <t>登録番号を入力
すると自動表示</t>
        </r>
      </text>
    </comment>
    <comment ref="I9" authorId="0" shapeId="0" xr:uid="{F43F9A7E-505A-4748-B338-EB7031A05F51}">
      <text>
        <r>
          <rPr>
            <sz val="9"/>
            <color indexed="81"/>
            <rFont val="MS P ゴシック"/>
            <family val="3"/>
            <charset val="128"/>
          </rPr>
          <t>登録番号を入力
すると自動表示</t>
        </r>
      </text>
    </comment>
    <comment ref="A12" authorId="0" shapeId="0" xr:uid="{B5F93126-1F55-4507-977B-2006779FC1F0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A15" authorId="0" shapeId="0" xr:uid="{CD2932C5-5E35-41B1-B2A8-3B25A98CA5E8}">
      <text>
        <r>
          <rPr>
            <sz val="9"/>
            <color indexed="81"/>
            <rFont val="MS P ゴシック"/>
            <family val="3"/>
            <charset val="128"/>
          </rPr>
          <t>***-****-****
のように入力</t>
        </r>
      </text>
    </comment>
    <comment ref="I15" authorId="0" shapeId="0" xr:uid="{8091C069-DC59-4D66-9656-3451FAD59C88}">
      <text>
        <r>
          <rPr>
            <sz val="9"/>
            <color indexed="81"/>
            <rFont val="MS P ゴシック"/>
            <family val="3"/>
            <charset val="128"/>
          </rPr>
          <t>****-**-****
のように入力</t>
        </r>
      </text>
    </comment>
    <comment ref="A23" authorId="0" shapeId="0" xr:uid="{E97CB7D4-9F15-4295-AFEC-C9A8D565D9D2}">
      <text>
        <r>
          <rPr>
            <sz val="9"/>
            <color indexed="81"/>
            <rFont val="MS P ゴシック"/>
            <family val="3"/>
            <charset val="128"/>
          </rPr>
          <t>***-****-****
のように入力</t>
        </r>
      </text>
    </comment>
    <comment ref="I23" authorId="0" shapeId="0" xr:uid="{298652B4-F00F-4ABC-96CA-CD33EF62D581}">
      <text>
        <r>
          <rPr>
            <sz val="9"/>
            <color indexed="81"/>
            <rFont val="MS P ゴシック"/>
            <family val="3"/>
            <charset val="128"/>
          </rPr>
          <t>****-**-****
のように入力</t>
        </r>
      </text>
    </comment>
    <comment ref="A26" authorId="0" shapeId="0" xr:uid="{EF6E6A6F-32BA-4D27-B3C5-BAC7C3A2E594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C29" authorId="0" shapeId="0" xr:uid="{90DA544A-5C90-40AB-88D4-49EE13C4ED5F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30" authorId="0" shapeId="0" xr:uid="{E6767A1E-CEE7-414F-A49B-6AEDFBCE9648}">
      <text>
        <r>
          <rPr>
            <sz val="9"/>
            <color indexed="81"/>
            <rFont val="MS P ゴシック"/>
            <family val="3"/>
            <charset val="128"/>
          </rPr>
          <t>要件を満たしているか否か（以下同じ）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  <author>suzuki</author>
  </authors>
  <commentList>
    <comment ref="N33" authorId="0" shapeId="0" xr:uid="{FD602533-621E-4002-A2FB-A0D79D707113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39" authorId="1" shapeId="0" xr:uid="{82B8E74D-FF7E-4A19-8E9C-823FD305DA50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39" authorId="0" shapeId="0" xr:uid="{9910731B-E1E9-4D2D-A3F3-5E81A99E5BB9}">
      <text>
        <r>
          <rPr>
            <sz val="9"/>
            <color indexed="81"/>
            <rFont val="MS P ゴシック"/>
            <family val="3"/>
            <charset val="128"/>
          </rPr>
          <t>yyyy/mm/dd又は
yyyy年mm月～
yyyy年mm月と
入力</t>
        </r>
      </text>
    </comment>
    <comment ref="L39" authorId="0" shapeId="0" xr:uid="{3E472469-F0BB-41BF-8FF0-5DBD817E36F4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39" authorId="0" shapeId="0" xr:uid="{6141C6F1-DE1D-4917-A5AD-063969685FE6}">
      <text>
        <r>
          <rPr>
            <sz val="9"/>
            <color indexed="81"/>
            <rFont val="MS P ゴシック"/>
            <family val="3"/>
            <charset val="128"/>
          </rPr>
          <t>プルダウンから選択すると得点が自動で表示</t>
        </r>
      </text>
    </comment>
    <comment ref="N57" authorId="0" shapeId="0" xr:uid="{C7307F44-E405-4090-AB3A-2E7437FE086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63" authorId="1" shapeId="0" xr:uid="{B8968109-C6AC-46A4-9D6C-6940F46B40FF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63" authorId="0" shapeId="0" xr:uid="{0635B021-C8C6-4743-B4C6-F0D856B6B0ED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63" authorId="0" shapeId="0" xr:uid="{3BBABE3A-EEA4-45B3-850D-3BC8D3A07161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63" authorId="0" shapeId="0" xr:uid="{5CDAE11F-3B16-4D23-A4CE-1878B861FB9F}">
      <text>
        <r>
          <rPr>
            <sz val="9"/>
            <color indexed="81"/>
            <rFont val="MS P ゴシック"/>
            <family val="3"/>
            <charset val="128"/>
          </rPr>
          <t>プルダウンから選択すると得点が自動で表示</t>
        </r>
      </text>
    </comment>
    <comment ref="N80" authorId="0" shapeId="0" xr:uid="{24AC9A88-E67F-4149-B574-29D634BE0B84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86" authorId="1" shapeId="0" xr:uid="{EF4BC790-2527-423A-9B46-A6B73DDD45DE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86" authorId="0" shapeId="0" xr:uid="{59CD4787-87AF-408D-B483-A151337544C0}">
      <text>
        <r>
          <rPr>
            <sz val="9"/>
            <color indexed="81"/>
            <rFont val="MS P ゴシック"/>
            <family val="3"/>
            <charset val="128"/>
          </rPr>
          <t>yyyy/mm/dd又は
yyyy年mm月dd日・
yyyy年mm月dd日と
入力</t>
        </r>
      </text>
    </comment>
    <comment ref="L86" authorId="0" shapeId="0" xr:uid="{3B2D18BC-E67E-4C88-BAA2-87A8DC819892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86" authorId="0" shapeId="0" xr:uid="{7AFA0431-4CDA-4183-8133-D0AC5594594F}">
      <text>
        <r>
          <rPr>
            <sz val="9"/>
            <color indexed="81"/>
            <rFont val="MS P ゴシック"/>
            <family val="3"/>
            <charset val="128"/>
          </rPr>
          <t>プルダウンから選択すると得点が自動で表示</t>
        </r>
      </text>
    </comment>
    <comment ref="H93" authorId="0" shapeId="0" xr:uid="{41A3E6FD-57A1-4DDD-8F3E-F0BD218DA149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93" authorId="0" shapeId="0" xr:uid="{503ACDBB-9B45-4CA8-86D5-737D85874263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M93" authorId="0" shapeId="0" xr:uid="{F4B77CC0-A4B4-47C0-AAA4-5E5086102DA7}">
      <text>
        <r>
          <rPr>
            <sz val="9"/>
            <color indexed="81"/>
            <rFont val="MS P ゴシック"/>
            <family val="3"/>
            <charset val="128"/>
          </rPr>
          <t>プルダウンから選択すると得点が自動で表示</t>
        </r>
      </text>
    </comment>
    <comment ref="N103" authorId="0" shapeId="0" xr:uid="{9F3582CC-D973-48AC-B18E-184258924E96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109" authorId="1" shapeId="0" xr:uid="{28ACCC9C-5270-449F-90A5-EABD6187CBBC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109" authorId="0" shapeId="0" xr:uid="{0338B4DF-181A-437D-B714-B5013C944812}">
      <text>
        <r>
          <rPr>
            <sz val="9"/>
            <color indexed="81"/>
            <rFont val="MS P ゴシック"/>
            <family val="3"/>
            <charset val="128"/>
          </rPr>
          <t>yyyy/mm/dd又は
yyyy年mm月dd日・
yyyy年mm月dd日と
入力</t>
        </r>
      </text>
    </comment>
    <comment ref="L109" authorId="0" shapeId="0" xr:uid="{686C384F-7F68-4F8B-A41A-F1D871B7687F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109" authorId="0" shapeId="0" xr:uid="{33F4F8CE-3CA7-4FFE-9FFD-BEAC73C2C40F}">
      <text>
        <r>
          <rPr>
            <sz val="9"/>
            <color indexed="81"/>
            <rFont val="MS P ゴシック"/>
            <family val="3"/>
            <charset val="128"/>
          </rPr>
          <t>全項目を入力すると
“3”が自動で表示</t>
        </r>
      </text>
    </comment>
    <comment ref="H115" authorId="0" shapeId="0" xr:uid="{250C528E-0A8E-41CB-ABF8-F1A1CD36638A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115" authorId="0" shapeId="0" xr:uid="{97DB1CE1-20EA-4FCE-A68C-0CE5A4311318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M115" authorId="0" shapeId="0" xr:uid="{3F2166E2-7D07-4C30-869C-92794EDF0405}">
      <text>
        <r>
          <rPr>
            <sz val="9"/>
            <color indexed="81"/>
            <rFont val="MS P ゴシック"/>
            <family val="3"/>
            <charset val="128"/>
          </rPr>
          <t>全項目を入力すると
“3”が自動で表示</t>
        </r>
      </text>
    </comment>
    <comment ref="H121" authorId="0" shapeId="0" xr:uid="{8B3D25E9-9F22-4543-8CA6-57D76F470152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121" authorId="0" shapeId="0" xr:uid="{EDAC1497-22C2-4D9A-81F6-D0CC86EBEF7B}">
      <text>
        <r>
          <rPr>
            <sz val="9"/>
            <color indexed="81"/>
            <rFont val="MS P ゴシック"/>
            <family val="3"/>
            <charset val="128"/>
          </rPr>
          <t>yyyy年mm月～
yyyy年mm月と
入力</t>
        </r>
      </text>
    </comment>
    <comment ref="M121" authorId="0" shapeId="0" xr:uid="{446E3B0F-FE26-484B-A6D8-0DBE466F9470}">
      <text>
        <r>
          <rPr>
            <sz val="9"/>
            <color indexed="81"/>
            <rFont val="MS P ゴシック"/>
            <family val="3"/>
            <charset val="128"/>
          </rPr>
          <t>全項目を入力すると
“3”が自動で表示</t>
        </r>
      </text>
    </comment>
    <comment ref="A130" authorId="1" shapeId="0" xr:uid="{0B1C860A-84EF-4D7C-AB73-DD98DCA1E919}">
      <text>
        <r>
          <rPr>
            <sz val="9"/>
            <color indexed="81"/>
            <rFont val="MS P ゴシック"/>
            <family val="3"/>
            <charset val="128"/>
          </rPr>
          <t>yyyy年mm月～
yyyy年mm月と
入力</t>
        </r>
      </text>
    </comment>
    <comment ref="M130" authorId="1" shapeId="0" xr:uid="{84FC9DD7-53BC-44CE-AF80-722AB992A85C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U130" authorId="1" shapeId="0" xr:uid="{28474A18-5B42-4C69-9A9F-AD7DC6E3D1AA}">
      <text>
        <r>
          <rPr>
            <sz val="9"/>
            <color indexed="81"/>
            <rFont val="MS P ゴシック"/>
            <family val="3"/>
            <charset val="128"/>
          </rPr>
          <t>全項目入力すると
自動で表示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  <author>suzuki</author>
  </authors>
  <commentList>
    <comment ref="B5" authorId="0" shapeId="0" xr:uid="{8CC071E2-D708-4D19-BD38-385A728B2F9A}">
      <text>
        <r>
          <rPr>
            <sz val="9"/>
            <color indexed="81"/>
            <rFont val="MS P ゴシック"/>
            <family val="3"/>
            <charset val="128"/>
          </rPr>
          <t>様式3での申請の
要否を表示</t>
        </r>
      </text>
    </comment>
    <comment ref="J16" authorId="0" shapeId="0" xr:uid="{6F2A593D-48BE-41DE-B3D8-183E05504C40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L16" authorId="0" shapeId="0" xr:uid="{DC20C9B6-9EB1-48DD-8897-61348EDDBF52}">
      <text>
        <r>
          <rPr>
            <sz val="9"/>
            <color indexed="81"/>
            <rFont val="MS P ゴシック"/>
            <family val="3"/>
            <charset val="128"/>
          </rPr>
          <t>全項目入力すると
自動で表示</t>
        </r>
      </text>
    </comment>
    <comment ref="H17" authorId="0" shapeId="0" xr:uid="{17A8519D-F085-4660-AB17-C6A55B03A64A}">
      <text>
        <r>
          <rPr>
            <sz val="9"/>
            <color indexed="81"/>
            <rFont val="MS P ゴシック"/>
            <family val="3"/>
            <charset val="128"/>
          </rPr>
          <t>yyyy/mm
と入力</t>
        </r>
      </text>
    </comment>
    <comment ref="I17" authorId="0" shapeId="0" xr:uid="{560DD62D-91BA-48B1-BA5F-ED9667735208}">
      <text>
        <r>
          <rPr>
            <sz val="9"/>
            <color indexed="81"/>
            <rFont val="MS P ゴシック"/>
            <family val="3"/>
            <charset val="128"/>
          </rPr>
          <t>yyyy/mm
と入力</t>
        </r>
      </text>
    </comment>
    <comment ref="H20" authorId="0" shapeId="0" xr:uid="{5CC9EC4A-83AA-451C-9AE8-4EF3EAAB297B}">
      <text>
        <r>
          <rPr>
            <sz val="9"/>
            <color indexed="81"/>
            <rFont val="MS P ゴシック"/>
            <family val="3"/>
            <charset val="128"/>
          </rPr>
          <t>yyyy/mm
と入力</t>
        </r>
      </text>
    </comment>
    <comment ref="I20" authorId="0" shapeId="0" xr:uid="{E4803843-75CD-48B1-A67E-A8FF4F53BEBE}">
      <text>
        <r>
          <rPr>
            <sz val="9"/>
            <color indexed="81"/>
            <rFont val="MS P ゴシック"/>
            <family val="3"/>
            <charset val="128"/>
          </rPr>
          <t>yyyy/mm
と入力</t>
        </r>
      </text>
    </comment>
    <comment ref="J20" authorId="0" shapeId="0" xr:uid="{134B016B-4EED-4C26-804D-54517B6D2F94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J28" authorId="0" shapeId="0" xr:uid="{7DEC0DA7-3E56-4305-BC2C-8CE6153E7164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28" authorId="0" shapeId="0" xr:uid="{1762AB1B-C46B-4DFF-B159-285FFC51467B}">
      <text>
        <r>
          <rPr>
            <sz val="9"/>
            <color indexed="81"/>
            <rFont val="MS P ゴシック"/>
            <family val="3"/>
            <charset val="128"/>
          </rPr>
          <t>全項目入力すると
自動で表示</t>
        </r>
      </text>
    </comment>
    <comment ref="C50" authorId="0" shapeId="0" xr:uid="{2E4E8B08-3197-4C66-BE66-24EFB767698F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50" authorId="1" shapeId="0" xr:uid="{D3496E6F-BFB3-46EC-8663-758E573DCC89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G50" authorId="0" shapeId="0" xr:uid="{CEF7AA4B-E813-4259-9D88-90FE54CD5258}">
      <text>
        <r>
          <rPr>
            <sz val="9"/>
            <color indexed="81"/>
            <rFont val="MS P ゴシック"/>
            <family val="3"/>
            <charset val="128"/>
          </rPr>
          <t>yyyy年mm月～
yyyy年mm月と
入力</t>
        </r>
      </text>
    </comment>
    <comment ref="I50" authorId="0" shapeId="0" xr:uid="{BBAA8463-3B01-42D6-B153-1ADF04718C5C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K50" authorId="0" shapeId="0" xr:uid="{693D7B83-44B8-42BA-8114-5F32F4A31C59}">
      <text>
        <r>
          <rPr>
            <sz val="9"/>
            <color indexed="81"/>
            <rFont val="MS P ゴシック"/>
            <family val="3"/>
            <charset val="128"/>
          </rPr>
          <t>数字のみ入力
(10％なら10、100％
 なら100と入力）</t>
        </r>
      </text>
    </comment>
    <comment ref="M50" authorId="0" shapeId="0" xr:uid="{950C2F47-D352-43FD-85D3-9A3F78915FF7}">
      <text>
        <r>
          <rPr>
            <sz val="9"/>
            <color indexed="81"/>
            <rFont val="MS P ゴシック"/>
            <family val="3"/>
            <charset val="128"/>
          </rPr>
          <t>全項目入力すると自動で表示</t>
        </r>
      </text>
    </comment>
    <comment ref="C51" authorId="0" shapeId="0" xr:uid="{1D490EDC-440F-49BF-995C-67644522A3A4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51" authorId="0" shapeId="0" xr:uid="{8C2CAD57-9FCC-4A8A-84AD-75CA3667BA7A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C58" authorId="0" shapeId="0" xr:uid="{99174B87-47B5-47E5-B267-3108089B13BE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58" authorId="0" shapeId="0" xr:uid="{CC1E41D3-BEED-4225-A49C-03189482C9AE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D72" authorId="1" shapeId="0" xr:uid="{4BE0B608-3694-45DF-8132-246C5E45F806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G72" authorId="0" shapeId="0" xr:uid="{0BA63985-CA80-49EC-84C3-5A304166CF46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M72" authorId="0" shapeId="0" xr:uid="{BD653D4C-C8D7-4CF8-8FB8-55A5792BC9B5}">
      <text>
        <r>
          <rPr>
            <sz val="9"/>
            <color indexed="81"/>
            <rFont val="MS P ゴシック"/>
            <family val="3"/>
            <charset val="128"/>
          </rPr>
          <t>全項目入力すると自動で表示</t>
        </r>
      </text>
    </comment>
    <comment ref="D73" authorId="0" shapeId="0" xr:uid="{1D4E6B50-A68F-49EA-9DDA-18C02243B698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73" authorId="0" shapeId="0" xr:uid="{7C35A3F0-236B-4803-A994-4BF112B776D5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D80" authorId="0" shapeId="0" xr:uid="{9F84306A-AC72-4376-9AD7-48481AE7E056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80" authorId="0" shapeId="0" xr:uid="{C5C8A02C-35AC-47DD-82E1-B57FD7EBBCF4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D94" authorId="0" shapeId="0" xr:uid="{681E4D40-5BAE-472B-B89A-C34DF9723A98}">
      <text>
        <r>
          <rPr>
            <sz val="9"/>
            <color indexed="81"/>
            <rFont val="MS P ゴシック"/>
            <family val="3"/>
            <charset val="128"/>
          </rPr>
          <t>yyyy年mm月～
yyyy年mm月と
入力</t>
        </r>
      </text>
    </comment>
    <comment ref="M94" authorId="0" shapeId="0" xr:uid="{E321E3A0-4E51-4390-9319-9F48D56E07AD}">
      <text>
        <r>
          <rPr>
            <sz val="9"/>
            <color indexed="81"/>
            <rFont val="MS P ゴシック"/>
            <family val="3"/>
            <charset val="128"/>
          </rPr>
          <t>全項目入力すると自動表示</t>
        </r>
      </text>
    </comment>
    <comment ref="D95" authorId="0" shapeId="0" xr:uid="{8A56160D-A6B9-404A-B590-B3AEB1833AA5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95" authorId="0" shapeId="0" xr:uid="{1686D621-9B8C-4052-89F7-122CAA2DF62A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D102" authorId="0" shapeId="0" xr:uid="{929710EA-152D-4F64-9068-EBBA64516A7E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G102" authorId="0" shapeId="0" xr:uid="{2151AE02-F848-45A7-9D76-F1ED8C7A9E41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N113" authorId="0" shapeId="0" xr:uid="{E69F6FBE-B06F-45B9-B77E-D970C0E3A654}">
      <text>
        <r>
          <rPr>
            <sz val="9"/>
            <color indexed="81"/>
            <rFont val="MS P ゴシック"/>
            <family val="3"/>
            <charset val="128"/>
          </rPr>
          <t>要件を満たしているか否か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A17" authorId="0" shapeId="0" xr:uid="{726822BA-FD87-494E-ADE8-A9ACC6C443EF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C19" authorId="0" shapeId="0" xr:uid="{10E3321F-9844-48CD-9845-022ADA3D77E6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<sst xmlns="http://schemas.openxmlformats.org/spreadsheetml/2006/main" count="628" uniqueCount="284">
  <si>
    <t xml:space="preserve"> </t>
  </si>
  <si>
    <t>●</t>
  </si>
  <si>
    <t>コア・コンピテンシー #</t>
    <phoneticPr fontId="17"/>
  </si>
  <si>
    <t>2. 情報の変換</t>
    <rPh sb="3" eb="5">
      <t>ジョウホウ</t>
    </rPh>
    <rPh sb="6" eb="8">
      <t>ヘンカン</t>
    </rPh>
    <phoneticPr fontId="17"/>
  </si>
  <si>
    <t>4. 機能分析</t>
    <rPh sb="3" eb="5">
      <t>キノウ</t>
    </rPh>
    <rPh sb="5" eb="7">
      <t>ブンセキ</t>
    </rPh>
    <phoneticPr fontId="17"/>
  </si>
  <si>
    <t>指導した割合</t>
    <rPh sb="0" eb="2">
      <t>シドウ</t>
    </rPh>
    <rPh sb="4" eb="6">
      <t>ワリアイ</t>
    </rPh>
    <phoneticPr fontId="17"/>
  </si>
  <si>
    <t>ＣＶＳ再認定申請書</t>
    <rPh sb="3" eb="6">
      <t>サイニンテイ</t>
    </rPh>
    <rPh sb="6" eb="9">
      <t>シンセイショ</t>
    </rPh>
    <phoneticPr fontId="17"/>
  </si>
  <si>
    <t>申請者情報</t>
    <rPh sb="0" eb="3">
      <t>シンセイシャ</t>
    </rPh>
    <rPh sb="3" eb="5">
      <t>ジョウホウ</t>
    </rPh>
    <phoneticPr fontId="17"/>
  </si>
  <si>
    <t>開始日</t>
    <rPh sb="0" eb="3">
      <t>カイシビ</t>
    </rPh>
    <phoneticPr fontId="17"/>
  </si>
  <si>
    <t>終了日</t>
    <rPh sb="0" eb="3">
      <t>シュウリョウビ</t>
    </rPh>
    <phoneticPr fontId="17"/>
  </si>
  <si>
    <t>再認定の要件を満たしているか否かについて</t>
    <rPh sb="0" eb="3">
      <t>サイニンテイ</t>
    </rPh>
    <rPh sb="4" eb="6">
      <t>ヨウケン</t>
    </rPh>
    <rPh sb="7" eb="8">
      <t>ミ</t>
    </rPh>
    <rPh sb="14" eb="15">
      <t>イナ</t>
    </rPh>
    <phoneticPr fontId="17"/>
  </si>
  <si>
    <t>ＦＡＸ</t>
    <phoneticPr fontId="17"/>
  </si>
  <si>
    <t>_______________________________________________________________________</t>
    <phoneticPr fontId="17"/>
  </si>
  <si>
    <t>氏　名</t>
    <rPh sb="0" eb="1">
      <t>シ</t>
    </rPh>
    <rPh sb="2" eb="3">
      <t>ナ</t>
    </rPh>
    <phoneticPr fontId="17"/>
  </si>
  <si>
    <t>28点以上必要。</t>
    <rPh sb="2" eb="3">
      <t>テン</t>
    </rPh>
    <rPh sb="3" eb="5">
      <t>イジョウ</t>
    </rPh>
    <rPh sb="5" eb="7">
      <t>ヒツヨウ</t>
    </rPh>
    <phoneticPr fontId="17"/>
  </si>
  <si>
    <t>研究会、大会・セミナー、講座は、対象期間中に開催されたものであることが必要。</t>
    <rPh sb="0" eb="3">
      <t>ケンキュウカイ</t>
    </rPh>
    <rPh sb="4" eb="6">
      <t>タイカイ</t>
    </rPh>
    <rPh sb="12" eb="14">
      <t>コウザ</t>
    </rPh>
    <rPh sb="16" eb="18">
      <t>タイショウ</t>
    </rPh>
    <rPh sb="20" eb="21">
      <t>ナカ</t>
    </rPh>
    <rPh sb="22" eb="24">
      <t>カイサイ</t>
    </rPh>
    <phoneticPr fontId="17"/>
  </si>
  <si>
    <t>大学の学位、国家資格、ＶＥ推進活動は不可。</t>
    <rPh sb="6" eb="8">
      <t>コッカ</t>
    </rPh>
    <rPh sb="8" eb="10">
      <t>シカク</t>
    </rPh>
    <rPh sb="13" eb="15">
      <t>スイシン</t>
    </rPh>
    <rPh sb="15" eb="17">
      <t>カツドウ</t>
    </rPh>
    <rPh sb="18" eb="20">
      <t>フカ</t>
    </rPh>
    <phoneticPr fontId="17"/>
  </si>
  <si>
    <t>「コアコンピテンシー #」の欄には、該当するコア・コンピテンシーを表す数字のみを入力する。例えば、研究会、大会・セミナー、講座の教育目的が「機能分析」の場合は、数字 "4" のみを入力。</t>
    <rPh sb="14" eb="15">
      <t>ラン</t>
    </rPh>
    <rPh sb="45" eb="46">
      <t>タト</t>
    </rPh>
    <rPh sb="64" eb="66">
      <t>キョウイク</t>
    </rPh>
    <rPh sb="66" eb="68">
      <t>モクテキ</t>
    </rPh>
    <rPh sb="70" eb="72">
      <t>キノウ</t>
    </rPh>
    <rPh sb="72" eb="74">
      <t>ブンセキ</t>
    </rPh>
    <phoneticPr fontId="17"/>
  </si>
  <si>
    <t>3. ファシリテーション</t>
    <phoneticPr fontId="17"/>
  </si>
  <si>
    <t>7. ＶＥワークショップ段階</t>
    <rPh sb="12" eb="14">
      <t>ダンカイ</t>
    </rPh>
    <phoneticPr fontId="17"/>
  </si>
  <si>
    <t>9. ＶＥ管理</t>
    <rPh sb="5" eb="7">
      <t>カンリ</t>
    </rPh>
    <phoneticPr fontId="17"/>
  </si>
  <si>
    <t>4. 機能分析</t>
    <rPh sb="3" eb="7">
      <t>キノウブンセキ</t>
    </rPh>
    <phoneticPr fontId="17"/>
  </si>
  <si>
    <t>大会・セミナーの名称</t>
    <rPh sb="0" eb="2">
      <t>タイカイ</t>
    </rPh>
    <rPh sb="8" eb="10">
      <t>メイショウ</t>
    </rPh>
    <phoneticPr fontId="17"/>
  </si>
  <si>
    <t>講座名</t>
    <rPh sb="0" eb="2">
      <t>コウザ</t>
    </rPh>
    <rPh sb="2" eb="3">
      <t>メイ</t>
    </rPh>
    <phoneticPr fontId="17"/>
  </si>
  <si>
    <t>研究会又は勉強会等の名称</t>
    <rPh sb="0" eb="3">
      <t>ケンキュウカイ</t>
    </rPh>
    <rPh sb="3" eb="4">
      <t>マタ</t>
    </rPh>
    <rPh sb="5" eb="7">
      <t>ベンキョウ</t>
    </rPh>
    <rPh sb="7" eb="8">
      <t>カイ</t>
    </rPh>
    <rPh sb="8" eb="9">
      <t>トウ</t>
    </rPh>
    <rPh sb="10" eb="12">
      <t>メイショウ</t>
    </rPh>
    <phoneticPr fontId="17"/>
  </si>
  <si>
    <t>得　点</t>
    <rPh sb="0" eb="1">
      <t>エ</t>
    </rPh>
    <rPh sb="2" eb="3">
      <t>テン</t>
    </rPh>
    <phoneticPr fontId="17"/>
  </si>
  <si>
    <t>　 住　所　　      　  （漢　　字）</t>
    <rPh sb="2" eb="3">
      <t>ジュウ</t>
    </rPh>
    <rPh sb="4" eb="5">
      <t>ショ</t>
    </rPh>
    <phoneticPr fontId="17"/>
  </si>
  <si>
    <t>【 自　宅 】　       　（ローマ字）</t>
    <phoneticPr fontId="17"/>
  </si>
  <si>
    <t xml:space="preserve"> 　生年月日</t>
    <rPh sb="2" eb="6">
      <t>セイネンガッピ</t>
    </rPh>
    <phoneticPr fontId="17"/>
  </si>
  <si>
    <t>　　　　　　　　（漢　　字）</t>
    <phoneticPr fontId="17"/>
  </si>
  <si>
    <t xml:space="preserve">　 氏名　　　     　　（ローマ字）　 </t>
    <phoneticPr fontId="17"/>
  </si>
  <si>
    <t>　 今回の対象期間</t>
    <rPh sb="2" eb="4">
      <t>コンカイ</t>
    </rPh>
    <rPh sb="5" eb="7">
      <t>タイショウ</t>
    </rPh>
    <rPh sb="7" eb="9">
      <t>キカン</t>
    </rPh>
    <phoneticPr fontId="17"/>
  </si>
  <si>
    <t>　 登録番号</t>
    <rPh sb="2" eb="4">
      <t>トウロク</t>
    </rPh>
    <rPh sb="4" eb="6">
      <t>バンゴウ</t>
    </rPh>
    <phoneticPr fontId="17"/>
  </si>
  <si>
    <t>　 電話番号</t>
    <rPh sb="2" eb="4">
      <t>デンワ</t>
    </rPh>
    <rPh sb="4" eb="6">
      <t>バンゴウ</t>
    </rPh>
    <phoneticPr fontId="17"/>
  </si>
  <si>
    <t xml:space="preserve"> 　Emailアドレス</t>
    <phoneticPr fontId="17"/>
  </si>
  <si>
    <t>　 所属・役職名　    （英　　文）</t>
    <phoneticPr fontId="17"/>
  </si>
  <si>
    <t xml:space="preserve">   　　　　　　　　  （和　　文）</t>
    <phoneticPr fontId="17"/>
  </si>
  <si>
    <t>　 提出日</t>
    <rPh sb="2" eb="5">
      <t>テイシュツビ</t>
    </rPh>
    <phoneticPr fontId="17"/>
  </si>
  <si>
    <r>
      <t xml:space="preserve">　 法人名　  　　 　 </t>
    </r>
    <r>
      <rPr>
        <sz val="2"/>
        <color theme="1"/>
        <rFont val="Yu Gothic"/>
        <family val="3"/>
        <charset val="128"/>
        <scheme val="minor"/>
      </rPr>
      <t xml:space="preserve"> </t>
    </r>
    <r>
      <rPr>
        <sz val="11"/>
        <color theme="1"/>
        <rFont val="Yu Gothic"/>
        <family val="3"/>
        <charset val="128"/>
        <scheme val="minor"/>
      </rPr>
      <t>（和　　文）</t>
    </r>
    <rPh sb="2" eb="4">
      <t>ホウジン</t>
    </rPh>
    <rPh sb="4" eb="5">
      <t>ナ</t>
    </rPh>
    <phoneticPr fontId="17"/>
  </si>
  <si>
    <r>
      <t>【 勤務先 】　　　</t>
    </r>
    <r>
      <rPr>
        <sz val="10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3"/>
        <charset val="128"/>
        <scheme val="minor"/>
      </rPr>
      <t>（英　　文）</t>
    </r>
    <phoneticPr fontId="17"/>
  </si>
  <si>
    <r>
      <t xml:space="preserve"> 　所在地　　　　</t>
    </r>
    <r>
      <rPr>
        <sz val="12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2"/>
        <scheme val="minor"/>
      </rPr>
      <t>（ローマ字）</t>
    </r>
    <phoneticPr fontId="17"/>
  </si>
  <si>
    <r>
      <t>　　　　　　　　</t>
    </r>
    <r>
      <rPr>
        <sz val="12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2"/>
        <scheme val="minor"/>
      </rPr>
      <t xml:space="preserve"> （漢　　字）</t>
    </r>
    <phoneticPr fontId="17"/>
  </si>
  <si>
    <t>1点／1年</t>
    <rPh sb="1" eb="2">
      <t>テン</t>
    </rPh>
    <rPh sb="4" eb="5">
      <t>ネン</t>
    </rPh>
    <phoneticPr fontId="17"/>
  </si>
  <si>
    <t>1点／5時間</t>
    <rPh sb="1" eb="2">
      <t>テン</t>
    </rPh>
    <rPh sb="4" eb="6">
      <t>ジカン</t>
    </rPh>
    <phoneticPr fontId="17"/>
  </si>
  <si>
    <t>4点／1年</t>
    <rPh sb="1" eb="2">
      <t>テン</t>
    </rPh>
    <rPh sb="4" eb="5">
      <t>ネン</t>
    </rPh>
    <phoneticPr fontId="17"/>
  </si>
  <si>
    <t>8点／1年</t>
    <rPh sb="1" eb="2">
      <t>テン</t>
    </rPh>
    <rPh sb="4" eb="5">
      <t>ネン</t>
    </rPh>
    <phoneticPr fontId="17"/>
  </si>
  <si>
    <t>10点／1年</t>
    <rPh sb="2" eb="3">
      <t>テン</t>
    </rPh>
    <rPh sb="5" eb="6">
      <t>ネン</t>
    </rPh>
    <phoneticPr fontId="17"/>
  </si>
  <si>
    <t>非営利法人の名称</t>
    <rPh sb="0" eb="3">
      <t>ヒエイリ</t>
    </rPh>
    <rPh sb="3" eb="5">
      <t>ホウジン</t>
    </rPh>
    <rPh sb="6" eb="8">
      <t>メイショウ</t>
    </rPh>
    <phoneticPr fontId="17"/>
  </si>
  <si>
    <t>期　間</t>
    <rPh sb="0" eb="1">
      <t>キ</t>
    </rPh>
    <rPh sb="2" eb="3">
      <t>アイダ</t>
    </rPh>
    <phoneticPr fontId="17"/>
  </si>
  <si>
    <t>合計点</t>
    <rPh sb="0" eb="2">
      <t>ゴウケイ</t>
    </rPh>
    <rPh sb="2" eb="3">
      <t>テン</t>
    </rPh>
    <phoneticPr fontId="17"/>
  </si>
  <si>
    <t>①～⑦ ＶＥに関する非営利法人の社会貢献活動への支援</t>
    <phoneticPr fontId="17"/>
  </si>
  <si>
    <t>⑧ ＶＥに関する30分以上の発表・講演等</t>
    <rPh sb="5" eb="6">
      <t>カン</t>
    </rPh>
    <rPh sb="10" eb="11">
      <t>フン</t>
    </rPh>
    <rPh sb="11" eb="13">
      <t>イジョウ</t>
    </rPh>
    <rPh sb="14" eb="16">
      <t>ハッピョウ</t>
    </rPh>
    <rPh sb="17" eb="19">
      <t>コウエン</t>
    </rPh>
    <rPh sb="19" eb="20">
      <t>トウ</t>
    </rPh>
    <phoneticPr fontId="17"/>
  </si>
  <si>
    <t>社内外で行ったプレゼンテーションやスピーチが対象。</t>
    <rPh sb="0" eb="3">
      <t>シャナイガイ</t>
    </rPh>
    <rPh sb="4" eb="5">
      <t>オコナ</t>
    </rPh>
    <rPh sb="22" eb="24">
      <t>タイショウ</t>
    </rPh>
    <phoneticPr fontId="17"/>
  </si>
  <si>
    <t>1回につき1点。</t>
    <rPh sb="1" eb="2">
      <t>カイ</t>
    </rPh>
    <rPh sb="6" eb="7">
      <t>テン</t>
    </rPh>
    <phoneticPr fontId="17"/>
  </si>
  <si>
    <t>発表又は講演日</t>
    <rPh sb="0" eb="2">
      <t>ハッピョウ</t>
    </rPh>
    <rPh sb="2" eb="3">
      <t>マタ</t>
    </rPh>
    <rPh sb="4" eb="6">
      <t>コウエン</t>
    </rPh>
    <rPh sb="6" eb="7">
      <t>ヒ</t>
    </rPh>
    <phoneticPr fontId="17"/>
  </si>
  <si>
    <t>⑨ ＶＥに関する教育</t>
    <rPh sb="5" eb="6">
      <t>カン</t>
    </rPh>
    <rPh sb="8" eb="10">
      <t>キョウイク</t>
    </rPh>
    <phoneticPr fontId="17"/>
  </si>
  <si>
    <t>ＶＭＦ1、ＶＭＦ2 
or 
ＶＥ－ＷＳＳ等</t>
    <rPh sb="21" eb="22">
      <t>トウ</t>
    </rPh>
    <phoneticPr fontId="17"/>
  </si>
  <si>
    <t>１回につき1点。</t>
    <rPh sb="1" eb="2">
      <t>カイ</t>
    </rPh>
    <rPh sb="6" eb="7">
      <t>テン</t>
    </rPh>
    <phoneticPr fontId="17"/>
  </si>
  <si>
    <t>指導期間</t>
    <rPh sb="0" eb="1">
      <t>シルベ</t>
    </rPh>
    <rPh sb="1" eb="3">
      <t>キカン</t>
    </rPh>
    <phoneticPr fontId="17"/>
  </si>
  <si>
    <t>顧客名</t>
    <rPh sb="0" eb="2">
      <t>コキャク</t>
    </rPh>
    <rPh sb="2" eb="3">
      <t>ナ</t>
    </rPh>
    <phoneticPr fontId="17"/>
  </si>
  <si>
    <t>申請内容が事実と相違ないことの証明</t>
    <rPh sb="0" eb="2">
      <t>シンセイ</t>
    </rPh>
    <rPh sb="2" eb="4">
      <t>ナイヨウ</t>
    </rPh>
    <rPh sb="5" eb="7">
      <t>ジジツ</t>
    </rPh>
    <rPh sb="8" eb="10">
      <t>ソウイ</t>
    </rPh>
    <rPh sb="15" eb="17">
      <t>ショウメイ</t>
    </rPh>
    <phoneticPr fontId="17"/>
  </si>
  <si>
    <t>法人名</t>
    <rPh sb="0" eb="2">
      <t>ホウジン</t>
    </rPh>
    <rPh sb="2" eb="3">
      <t>ナ</t>
    </rPh>
    <phoneticPr fontId="17"/>
  </si>
  <si>
    <t>役職名</t>
    <rPh sb="0" eb="2">
      <t>ヤクショク</t>
    </rPh>
    <rPh sb="2" eb="3">
      <t>ナ</t>
    </rPh>
    <phoneticPr fontId="17"/>
  </si>
  <si>
    <t>振込日</t>
    <rPh sb="0" eb="2">
      <t>フリコミ</t>
    </rPh>
    <rPh sb="2" eb="3">
      <t>ビ</t>
    </rPh>
    <phoneticPr fontId="17"/>
  </si>
  <si>
    <t>振込先</t>
    <rPh sb="0" eb="2">
      <t>フリコミ</t>
    </rPh>
    <rPh sb="2" eb="3">
      <t>サキ</t>
    </rPh>
    <phoneticPr fontId="17"/>
  </si>
  <si>
    <t>再認定料の納入について</t>
    <rPh sb="0" eb="3">
      <t>サイニンテイ</t>
    </rPh>
    <rPh sb="3" eb="4">
      <t>リョウ</t>
    </rPh>
    <rPh sb="5" eb="7">
      <t>ノウニュウ</t>
    </rPh>
    <phoneticPr fontId="17"/>
  </si>
  <si>
    <r>
      <t xml:space="preserve">公益社団法人日本バリュー・エンジニアリング協会
</t>
    </r>
    <r>
      <rPr>
        <i/>
        <sz val="18"/>
        <color theme="1"/>
        <rFont val="Yu Gothic"/>
        <family val="3"/>
        <charset val="128"/>
        <scheme val="minor"/>
      </rPr>
      <t xml:space="preserve">　 </t>
    </r>
    <r>
      <rPr>
        <i/>
        <u/>
        <sz val="18"/>
        <color theme="1"/>
        <rFont val="Yu Gothic"/>
        <family val="3"/>
        <charset val="128"/>
        <scheme val="minor"/>
      </rPr>
      <t>審査・認定委員会　御 中</t>
    </r>
    <rPh sb="0" eb="6">
      <t>コウエキシャダンホウジン</t>
    </rPh>
    <rPh sb="6" eb="8">
      <t>ニホン</t>
    </rPh>
    <rPh sb="21" eb="23">
      <t>キョウカイ</t>
    </rPh>
    <rPh sb="26" eb="28">
      <t>シンサ</t>
    </rPh>
    <rPh sb="29" eb="31">
      <t>ニンテイ</t>
    </rPh>
    <rPh sb="31" eb="34">
      <t>イインカイ</t>
    </rPh>
    <rPh sb="35" eb="36">
      <t>オ</t>
    </rPh>
    <rPh sb="37" eb="38">
      <t>ナカ</t>
    </rPh>
    <phoneticPr fontId="17"/>
  </si>
  <si>
    <r>
      <rPr>
        <b/>
        <sz val="32"/>
        <color theme="0"/>
        <rFont val="ＭＳ ゴシック"/>
        <family val="3"/>
        <charset val="128"/>
      </rPr>
      <t>⑴</t>
    </r>
    <r>
      <rPr>
        <b/>
        <sz val="32"/>
        <color theme="0"/>
        <rFont val="Calibri (Body)"/>
      </rPr>
      <t xml:space="preserve"> </t>
    </r>
    <r>
      <rPr>
        <b/>
        <sz val="32"/>
        <color theme="0"/>
        <rFont val="Yu Gothic"/>
        <charset val="128"/>
      </rPr>
      <t>継続</t>
    </r>
    <r>
      <rPr>
        <b/>
        <sz val="32"/>
        <color theme="0"/>
        <rFont val="ＭＳ ゴシック"/>
        <family val="3"/>
        <charset val="128"/>
      </rPr>
      <t>学習</t>
    </r>
    <rPh sb="2" eb="4">
      <t>ケイゾク</t>
    </rPh>
    <rPh sb="4" eb="6">
      <t>ガクシュウ</t>
    </rPh>
    <phoneticPr fontId="17"/>
  </si>
  <si>
    <t>主催者名</t>
    <rPh sb="0" eb="3">
      <t>シュサイシャ</t>
    </rPh>
    <rPh sb="3" eb="4">
      <t>ブメイ</t>
    </rPh>
    <phoneticPr fontId="17"/>
  </si>
  <si>
    <t>参加日又は参加期間</t>
    <rPh sb="0" eb="2">
      <t>サンカ</t>
    </rPh>
    <rPh sb="2" eb="3">
      <t>ビ</t>
    </rPh>
    <rPh sb="3" eb="4">
      <t>マタ</t>
    </rPh>
    <rPh sb="5" eb="7">
      <t>サンカ</t>
    </rPh>
    <rPh sb="7" eb="9">
      <t>キカン</t>
    </rPh>
    <phoneticPr fontId="17"/>
  </si>
  <si>
    <t>① ＶＥに関する研究会又は勉強会等への参加</t>
    <rPh sb="5" eb="6">
      <t>カン</t>
    </rPh>
    <rPh sb="8" eb="11">
      <t>ケンキュウカイ</t>
    </rPh>
    <rPh sb="11" eb="12">
      <t>マタ</t>
    </rPh>
    <rPh sb="13" eb="16">
      <t>ベンキョウカイ</t>
    </rPh>
    <rPh sb="16" eb="17">
      <t>トウ</t>
    </rPh>
    <rPh sb="19" eb="21">
      <t>サンカ</t>
    </rPh>
    <phoneticPr fontId="17"/>
  </si>
  <si>
    <t>② ＶＥに関する大会・セミナーへの参加</t>
    <rPh sb="5" eb="6">
      <t>カン</t>
    </rPh>
    <rPh sb="8" eb="10">
      <t>タイカイ</t>
    </rPh>
    <rPh sb="17" eb="19">
      <t>サンカ</t>
    </rPh>
    <phoneticPr fontId="17"/>
  </si>
  <si>
    <t>主催者名</t>
    <rPh sb="0" eb="2">
      <t>シュサイ</t>
    </rPh>
    <rPh sb="2" eb="3">
      <t>シャ</t>
    </rPh>
    <rPh sb="3" eb="4">
      <t>ナ</t>
    </rPh>
    <phoneticPr fontId="17"/>
  </si>
  <si>
    <t>参加日</t>
    <rPh sb="0" eb="2">
      <t>サンカ</t>
    </rPh>
    <rPh sb="2" eb="3">
      <t>ビ</t>
    </rPh>
    <phoneticPr fontId="17"/>
  </si>
  <si>
    <t>講座・研修会の名称</t>
    <rPh sb="0" eb="2">
      <t>コウザ</t>
    </rPh>
    <rPh sb="3" eb="6">
      <t>ケンシュウカイ</t>
    </rPh>
    <rPh sb="7" eb="9">
      <t>メイショウ</t>
    </rPh>
    <phoneticPr fontId="17"/>
  </si>
  <si>
    <t>受講日</t>
    <rPh sb="0" eb="2">
      <t>ジュコウ</t>
    </rPh>
    <rPh sb="2" eb="3">
      <t>ビ</t>
    </rPh>
    <phoneticPr fontId="17"/>
  </si>
  <si>
    <t>受講時間</t>
    <rPh sb="0" eb="2">
      <t>ジュコウ</t>
    </rPh>
    <rPh sb="2" eb="4">
      <t>ジカン</t>
    </rPh>
    <phoneticPr fontId="17"/>
  </si>
  <si>
    <t>④ ファシリテーション講座の受講</t>
    <rPh sb="11" eb="13">
      <t>コウザ</t>
    </rPh>
    <rPh sb="14" eb="16">
      <t>ジュコウ</t>
    </rPh>
    <phoneticPr fontId="17"/>
  </si>
  <si>
    <t>※ 要件が満たされていない場合、合計点にかかわらず申請は却下されます。</t>
    <rPh sb="18" eb="19">
      <t>テン</t>
    </rPh>
    <rPh sb="25" eb="27">
      <t>シンセイ</t>
    </rPh>
    <phoneticPr fontId="17"/>
  </si>
  <si>
    <r>
      <rPr>
        <b/>
        <sz val="32"/>
        <color theme="0"/>
        <rFont val="ＭＳ ゴシック"/>
        <family val="3"/>
        <charset val="128"/>
      </rPr>
      <t>⑵</t>
    </r>
    <r>
      <rPr>
        <b/>
        <sz val="32"/>
        <color theme="0"/>
        <rFont val="Calibri (Body)"/>
      </rPr>
      <t xml:space="preserve"> </t>
    </r>
    <r>
      <rPr>
        <b/>
        <sz val="32"/>
        <color theme="0"/>
        <rFont val="ＭＳ ゴシック"/>
        <family val="3"/>
        <charset val="128"/>
      </rPr>
      <t>ＶＥ普及・協力</t>
    </r>
    <r>
      <rPr>
        <b/>
        <sz val="32"/>
        <color theme="0"/>
        <rFont val="Yu Gothic"/>
        <charset val="128"/>
      </rPr>
      <t>活動</t>
    </r>
    <r>
      <rPr>
        <b/>
        <sz val="32"/>
        <color theme="0"/>
        <rFont val="ＭＳ ゴシック"/>
        <family val="3"/>
        <charset val="128"/>
      </rPr>
      <t>及びＶＥ推進</t>
    </r>
    <r>
      <rPr>
        <b/>
        <sz val="32"/>
        <color theme="0"/>
        <rFont val="Yu Gothic"/>
        <charset val="128"/>
      </rPr>
      <t>活動</t>
    </r>
    <rPh sb="4" eb="6">
      <t>フキュウ</t>
    </rPh>
    <rPh sb="7" eb="9">
      <t>キョウリョク</t>
    </rPh>
    <rPh sb="9" eb="11">
      <t>カツドウ</t>
    </rPh>
    <rPh sb="11" eb="12">
      <t>オヨ</t>
    </rPh>
    <rPh sb="15" eb="17">
      <t>スイシン</t>
    </rPh>
    <rPh sb="17" eb="19">
      <t>カツドウ</t>
    </rPh>
    <phoneticPr fontId="17"/>
  </si>
  <si>
    <r>
      <rPr>
        <b/>
        <sz val="11"/>
        <rFont val="Yu Gothic"/>
        <family val="3"/>
        <charset val="128"/>
        <scheme val="minor"/>
      </rPr>
      <t>役　職</t>
    </r>
    <r>
      <rPr>
        <b/>
        <sz val="10"/>
        <rFont val="Yu Gothic"/>
        <family val="3"/>
        <charset val="128"/>
        <scheme val="minor"/>
      </rPr>
      <t xml:space="preserve">
</t>
    </r>
    <r>
      <rPr>
        <sz val="10"/>
        <rFont val="Yu Gothic"/>
        <family val="3"/>
        <charset val="128"/>
        <scheme val="minor"/>
      </rPr>
      <t>（理事や支部長、委員長、リーダー等）</t>
    </r>
    <rPh sb="0" eb="1">
      <t>ヤク</t>
    </rPh>
    <rPh sb="2" eb="3">
      <t>ショク</t>
    </rPh>
    <rPh sb="5" eb="7">
      <t>リジ</t>
    </rPh>
    <rPh sb="8" eb="11">
      <t>シブチョウ</t>
    </rPh>
    <rPh sb="12" eb="15">
      <t>イインチョウ</t>
    </rPh>
    <rPh sb="20" eb="21">
      <t>トウ</t>
    </rPh>
    <phoneticPr fontId="17"/>
  </si>
  <si>
    <t>主催者名／聴衆数</t>
    <rPh sb="0" eb="2">
      <t>シュサイ</t>
    </rPh>
    <rPh sb="2" eb="3">
      <t>シャ</t>
    </rPh>
    <rPh sb="3" eb="4">
      <t>ナ</t>
    </rPh>
    <rPh sb="5" eb="7">
      <t>チョウシュウ</t>
    </rPh>
    <rPh sb="7" eb="8">
      <t>スウ</t>
    </rPh>
    <phoneticPr fontId="17"/>
  </si>
  <si>
    <t>発表又は講演等のタイトル</t>
    <rPh sb="0" eb="2">
      <t>ハッピョウ</t>
    </rPh>
    <rPh sb="2" eb="3">
      <t>マタ</t>
    </rPh>
    <rPh sb="4" eb="6">
      <t>コウエン</t>
    </rPh>
    <rPh sb="6" eb="7">
      <t>トウ</t>
    </rPh>
    <phoneticPr fontId="17"/>
  </si>
  <si>
    <t>指導したＶＭＦ1及び2やＶＥワークショップ・セミナー等。</t>
    <rPh sb="0" eb="2">
      <t>シドウ</t>
    </rPh>
    <rPh sb="8" eb="9">
      <t>オヨ</t>
    </rPh>
    <rPh sb="26" eb="27">
      <t>トウ</t>
    </rPh>
    <phoneticPr fontId="17"/>
  </si>
  <si>
    <t>開催期間</t>
    <rPh sb="0" eb="2">
      <t>カイサイ</t>
    </rPh>
    <rPh sb="2" eb="4">
      <t>キカン</t>
    </rPh>
    <phoneticPr fontId="17"/>
  </si>
  <si>
    <t>開催時間</t>
    <rPh sb="0" eb="2">
      <t>カイサイ</t>
    </rPh>
    <rPh sb="2" eb="4">
      <t>ジカン</t>
    </rPh>
    <phoneticPr fontId="17"/>
  </si>
  <si>
    <t>主催者名、大会・セミナー等の名称</t>
    <rPh sb="0" eb="3">
      <t>シュサイシャ</t>
    </rPh>
    <rPh sb="3" eb="4">
      <t>ナ</t>
    </rPh>
    <rPh sb="5" eb="7">
      <t>タイカイ</t>
    </rPh>
    <rPh sb="12" eb="13">
      <t>トウ</t>
    </rPh>
    <rPh sb="14" eb="16">
      <t>メイショウ</t>
    </rPh>
    <phoneticPr fontId="17"/>
  </si>
  <si>
    <r>
      <rPr>
        <b/>
        <sz val="32"/>
        <color theme="0"/>
        <rFont val="Calibri (Body)"/>
      </rPr>
      <t xml:space="preserve">⑶ </t>
    </r>
    <r>
      <rPr>
        <b/>
        <sz val="32"/>
        <color theme="0"/>
        <rFont val="Yu Gothic"/>
        <charset val="128"/>
      </rPr>
      <t>申請内容の証明と再認定料の納入について</t>
    </r>
    <rPh sb="2" eb="4">
      <t>シンセイ</t>
    </rPh>
    <rPh sb="4" eb="6">
      <t>ナイヨウ</t>
    </rPh>
    <rPh sb="7" eb="9">
      <t>ショウメイ</t>
    </rPh>
    <rPh sb="10" eb="13">
      <t>サイニンテイ</t>
    </rPh>
    <rPh sb="13" eb="14">
      <t>リョウ</t>
    </rPh>
    <rPh sb="15" eb="17">
      <t>ノウニュウ</t>
    </rPh>
    <phoneticPr fontId="17"/>
  </si>
  <si>
    <r>
      <t>（該当するほうの□に</t>
    </r>
    <r>
      <rPr>
        <sz val="11"/>
        <rFont val="Segoe UI Symbol"/>
        <family val="2"/>
      </rPr>
      <t>✔</t>
    </r>
    <r>
      <rPr>
        <sz val="11"/>
        <rFont val="Yu Gothic"/>
        <family val="2"/>
        <scheme val="minor"/>
      </rPr>
      <t>をお願いします）</t>
    </r>
    <rPh sb="1" eb="3">
      <t>ガイトウ</t>
    </rPh>
    <rPh sb="13" eb="14">
      <t>ネガ</t>
    </rPh>
    <phoneticPr fontId="17"/>
  </si>
  <si>
    <t>⑩ ＶＥに関する大会・セミナーのセッションでの司会又はパネリスト</t>
    <rPh sb="5" eb="6">
      <t>カン</t>
    </rPh>
    <rPh sb="8" eb="10">
      <t>タイカイ</t>
    </rPh>
    <rPh sb="23" eb="25">
      <t>シカイ</t>
    </rPh>
    <rPh sb="25" eb="26">
      <t>マタ</t>
    </rPh>
    <phoneticPr fontId="17"/>
  </si>
  <si>
    <t>5. 会計（コスト）</t>
    <rPh sb="3" eb="5">
      <t>カイケイ</t>
    </rPh>
    <phoneticPr fontId="17"/>
  </si>
  <si>
    <t>創造性、チームビルディング、コスト見積り・分析技法、プロジェクトマネジメント、プレゼンスキル、及び “9つのコア・</t>
    <rPh sb="47" eb="48">
      <t>オヨ</t>
    </rPh>
    <phoneticPr fontId="17"/>
  </si>
  <si>
    <t>コンピテンシー” を教育目的としている集合研修、ウェビナー、E-Learningコース等。</t>
    <phoneticPr fontId="17"/>
  </si>
  <si>
    <t>セッション・フォーラム等のタイトル</t>
    <phoneticPr fontId="17"/>
  </si>
  <si>
    <t>開催日</t>
    <phoneticPr fontId="17"/>
  </si>
  <si>
    <t>1件につき1点。</t>
    <rPh sb="1" eb="2">
      <t>ケン</t>
    </rPh>
    <rPh sb="6" eb="7">
      <t>テン</t>
    </rPh>
    <phoneticPr fontId="17"/>
  </si>
  <si>
    <r>
      <t xml:space="preserve">指導内容
</t>
    </r>
    <r>
      <rPr>
        <sz val="10"/>
        <rFont val="Yu Gothic"/>
        <family val="3"/>
        <charset val="128"/>
        <scheme val="minor"/>
      </rPr>
      <t>（分野やテーマ等）</t>
    </r>
    <phoneticPr fontId="17"/>
  </si>
  <si>
    <t>ＶＥ全国大会、ＶＥ関西大会、ＶＥ西日本大会等。</t>
    <rPh sb="2" eb="4">
      <t>ゼンコク</t>
    </rPh>
    <rPh sb="4" eb="6">
      <t>タイカイ</t>
    </rPh>
    <rPh sb="9" eb="11">
      <t>カンサイ</t>
    </rPh>
    <rPh sb="11" eb="13">
      <t>タイカイ</t>
    </rPh>
    <rPh sb="16" eb="19">
      <t>ニシニホン</t>
    </rPh>
    <rPh sb="19" eb="21">
      <t>タイカイ</t>
    </rPh>
    <rPh sb="21" eb="22">
      <t>トウ</t>
    </rPh>
    <phoneticPr fontId="17"/>
  </si>
  <si>
    <t xml:space="preserve">参加1回につき1点。      </t>
    <rPh sb="0" eb="2">
      <t>サンカ</t>
    </rPh>
    <rPh sb="3" eb="4">
      <t>カイ</t>
    </rPh>
    <rPh sb="8" eb="9">
      <t>テン</t>
    </rPh>
    <phoneticPr fontId="17"/>
  </si>
  <si>
    <t>参加回数</t>
    <rPh sb="0" eb="2">
      <t>サンカ</t>
    </rPh>
    <rPh sb="2" eb="4">
      <t>カイスウ</t>
    </rPh>
    <phoneticPr fontId="17"/>
  </si>
  <si>
    <t xml:space="preserve">1コマ聴講につき1点。   </t>
    <rPh sb="3" eb="5">
      <t>チョウコウ</t>
    </rPh>
    <rPh sb="9" eb="10">
      <t>テン</t>
    </rPh>
    <phoneticPr fontId="17"/>
  </si>
  <si>
    <t>聴講した
コマ数</t>
    <rPh sb="0" eb="2">
      <t>チョウコウ</t>
    </rPh>
    <rPh sb="7" eb="8">
      <t>スウ</t>
    </rPh>
    <phoneticPr fontId="17"/>
  </si>
  <si>
    <t>ＶＥ誌など専門誌への記事掲載でも可（査読の有無は不問）。</t>
    <phoneticPr fontId="17"/>
  </si>
  <si>
    <t>⑪ 社内外でのＶＥ指導</t>
    <rPh sb="2" eb="5">
      <t>シャナイガイ</t>
    </rPh>
    <rPh sb="9" eb="11">
      <t>シドウ</t>
    </rPh>
    <phoneticPr fontId="17"/>
  </si>
  <si>
    <t>●</t>
    <phoneticPr fontId="17"/>
  </si>
  <si>
    <t>28点以上のうち1点以上は、③の “機能分析を教育目的としている講座の受講” 又は “機能分析に関する資料・図書や論文を</t>
    <rPh sb="2" eb="3">
      <t>テン</t>
    </rPh>
    <rPh sb="3" eb="5">
      <t>イジョウ</t>
    </rPh>
    <rPh sb="39" eb="40">
      <t>マタ</t>
    </rPh>
    <phoneticPr fontId="17"/>
  </si>
  <si>
    <t>読み、又は動画を視聴し、その概要や感想等をA4版1/2ページ程度に纏めたレポートの提出” によらなければならない。</t>
    <phoneticPr fontId="17"/>
  </si>
  <si>
    <t>28点以上のうち1点以上は、④の “ファシリテーション講座の受講” 、 “ファシリテーションに関する資料・図書や論文を</t>
    <phoneticPr fontId="17"/>
  </si>
  <si>
    <t>読み、又は動画を視聴し、その概要や感想等をA4版1/2ページ程度に纏めたレポートの提出” 又は “主査又は副主査としての</t>
    <phoneticPr fontId="17"/>
  </si>
  <si>
    <t>研究会等参加” によらなければならない。</t>
    <phoneticPr fontId="17"/>
  </si>
  <si>
    <t>28点以上のうち10点までは、③で “9つのコア・コンピテンシー” のいずれかを教育目的としている講座の受講又は“9つの</t>
    <rPh sb="54" eb="55">
      <t>マタ</t>
    </rPh>
    <phoneticPr fontId="17"/>
  </si>
  <si>
    <t>コア・コンピテンシー”のいずれかに関する資料・図書や論文を読み、又は動画を視聴し、その概要や感想等をA4版1/2</t>
    <phoneticPr fontId="17"/>
  </si>
  <si>
    <t>ページ程度に纏めたレポートの提出によることができる。</t>
    <phoneticPr fontId="17"/>
  </si>
  <si>
    <t>28点以上のうち 2点までは、③で “9つのコア・コンピテンシー” を直接の教育目的とはしていないものの、“コア・コンピ</t>
    <phoneticPr fontId="17"/>
  </si>
  <si>
    <t>テンシー” に関連はしている講座の受講又は “コア・コンピテンシー” に関連する資料・図書や論文を読み、又は動画を視聴</t>
    <phoneticPr fontId="17"/>
  </si>
  <si>
    <t>し、その概要や感想等をA4版1/2ページ程度に纏めたレポートの提出によることができる。</t>
    <phoneticPr fontId="17"/>
  </si>
  <si>
    <t>－</t>
    <phoneticPr fontId="17"/>
  </si>
  <si>
    <t>動画視聴日等</t>
    <rPh sb="0" eb="2">
      <t>ドウガ</t>
    </rPh>
    <rPh sb="2" eb="5">
      <t>シチョウビ</t>
    </rPh>
    <rPh sb="5" eb="6">
      <t>トウ</t>
    </rPh>
    <phoneticPr fontId="17"/>
  </si>
  <si>
    <t>研究会の設置組織名</t>
    <rPh sb="0" eb="3">
      <t>ケンキュウカイ</t>
    </rPh>
    <rPh sb="4" eb="6">
      <t>セッチ</t>
    </rPh>
    <rPh sb="6" eb="8">
      <t>ソシキ</t>
    </rPh>
    <rPh sb="8" eb="9">
      <t>ナ</t>
    </rPh>
    <phoneticPr fontId="17"/>
  </si>
  <si>
    <t>研究会の名称</t>
    <rPh sb="0" eb="3">
      <t>ケンキュウカイ</t>
    </rPh>
    <rPh sb="4" eb="6">
      <t>メイショウ</t>
    </rPh>
    <phoneticPr fontId="17"/>
  </si>
  <si>
    <t>主査 or
副主査</t>
    <rPh sb="0" eb="2">
      <t>シュサ</t>
    </rPh>
    <rPh sb="6" eb="7">
      <t>フク</t>
    </rPh>
    <rPh sb="7" eb="9">
      <t>シュサ</t>
    </rPh>
    <phoneticPr fontId="17"/>
  </si>
  <si>
    <t>活動期間</t>
    <rPh sb="0" eb="2">
      <t>カツドウ</t>
    </rPh>
    <rPh sb="2" eb="4">
      <t>キカン</t>
    </rPh>
    <phoneticPr fontId="17"/>
  </si>
  <si>
    <t>主査</t>
    <rPh sb="0" eb="2">
      <t>シュサ</t>
    </rPh>
    <phoneticPr fontId="17"/>
  </si>
  <si>
    <t>（活動時間）</t>
    <rPh sb="1" eb="3">
      <t>カツドウ</t>
    </rPh>
    <rPh sb="3" eb="5">
      <t>ジカン</t>
    </rPh>
    <phoneticPr fontId="17"/>
  </si>
  <si>
    <t>（活動名）</t>
    <rPh sb="1" eb="3">
      <t>カツドウ</t>
    </rPh>
    <rPh sb="3" eb="4">
      <t>ナ</t>
    </rPh>
    <phoneticPr fontId="17"/>
  </si>
  <si>
    <t>（1年目）合計点</t>
    <rPh sb="2" eb="4">
      <t>ネンメ</t>
    </rPh>
    <rPh sb="5" eb="8">
      <t>ゴウケイテン</t>
    </rPh>
    <phoneticPr fontId="17"/>
  </si>
  <si>
    <t>（1年目）申請可能な得点</t>
    <rPh sb="2" eb="4">
      <t>ネンメ</t>
    </rPh>
    <rPh sb="5" eb="7">
      <t>シンセイ</t>
    </rPh>
    <rPh sb="7" eb="9">
      <t>カノウ</t>
    </rPh>
    <rPh sb="10" eb="12">
      <t>トクテン</t>
    </rPh>
    <phoneticPr fontId="17"/>
  </si>
  <si>
    <t>（2年目）合計点</t>
    <rPh sb="2" eb="4">
      <t>ネンメ</t>
    </rPh>
    <rPh sb="5" eb="8">
      <t>ゴウケイテン</t>
    </rPh>
    <phoneticPr fontId="17"/>
  </si>
  <si>
    <t>（2年目）申請可能な得点</t>
    <rPh sb="2" eb="4">
      <t>ネンメ</t>
    </rPh>
    <rPh sb="5" eb="7">
      <t>シンセイ</t>
    </rPh>
    <rPh sb="7" eb="9">
      <t>カノウ</t>
    </rPh>
    <rPh sb="10" eb="12">
      <t>トクテン</t>
    </rPh>
    <phoneticPr fontId="17"/>
  </si>
  <si>
    <t>継続学習（28点以上必要）</t>
    <rPh sb="0" eb="2">
      <t>ケイゾク</t>
    </rPh>
    <rPh sb="2" eb="4">
      <t>ガクシュウ</t>
    </rPh>
    <rPh sb="7" eb="8">
      <t>テン</t>
    </rPh>
    <rPh sb="8" eb="10">
      <t>イジョウ</t>
    </rPh>
    <rPh sb="10" eb="12">
      <t>ヒツヨウ</t>
    </rPh>
    <phoneticPr fontId="17"/>
  </si>
  <si>
    <t>機能分析・ﾌｧｼﾘﾃｰｼｮﾝ
（それぞれ1点以上必要）</t>
    <rPh sb="0" eb="4">
      <t>キノウブンセキ</t>
    </rPh>
    <rPh sb="21" eb="22">
      <t>テン</t>
    </rPh>
    <rPh sb="22" eb="24">
      <t>イジョウ</t>
    </rPh>
    <rPh sb="24" eb="26">
      <t>ヒツヨウ</t>
    </rPh>
    <phoneticPr fontId="17"/>
  </si>
  <si>
    <t>ＶＥ普及・協力活動及び
ＶＥ推進活動（12点まで）</t>
    <rPh sb="2" eb="4">
      <t>フキュウ</t>
    </rPh>
    <rPh sb="5" eb="7">
      <t>キョウリョク</t>
    </rPh>
    <rPh sb="7" eb="9">
      <t>カツドウ</t>
    </rPh>
    <rPh sb="9" eb="10">
      <t>オヨ</t>
    </rPh>
    <rPh sb="14" eb="18">
      <t>スイシンカツドウ</t>
    </rPh>
    <rPh sb="21" eb="22">
      <t>テン</t>
    </rPh>
    <phoneticPr fontId="17"/>
  </si>
  <si>
    <t>　申請者の得点</t>
    <rPh sb="1" eb="4">
      <t>シンセイシャ</t>
    </rPh>
    <rPh sb="5" eb="7">
      <t>トクテン</t>
    </rPh>
    <phoneticPr fontId="17"/>
  </si>
  <si>
    <t>継続学習だけで40点以上ある場合は、申請不要。</t>
    <rPh sb="0" eb="2">
      <t>ケイゾク</t>
    </rPh>
    <rPh sb="2" eb="4">
      <t>ガクシュウ</t>
    </rPh>
    <rPh sb="9" eb="10">
      <t>テン</t>
    </rPh>
    <rPh sb="10" eb="12">
      <t>イジョウ</t>
    </rPh>
    <rPh sb="14" eb="16">
      <t>バアイ</t>
    </rPh>
    <rPh sb="18" eb="20">
      <t>シンセイ</t>
    </rPh>
    <rPh sb="20" eb="22">
      <t>フヨウ</t>
    </rPh>
    <phoneticPr fontId="17"/>
  </si>
  <si>
    <t>支援の種類</t>
    <rPh sb="0" eb="2">
      <t>シエン</t>
    </rPh>
    <rPh sb="3" eb="5">
      <t>シュルイ</t>
    </rPh>
    <phoneticPr fontId="17"/>
  </si>
  <si>
    <t>（2. ＶＥに関する非営利法人の社会貢献活動のリーダー又はメンバーの場合）</t>
    <rPh sb="34" eb="36">
      <t>バアイ</t>
    </rPh>
    <phoneticPr fontId="17"/>
  </si>
  <si>
    <t>申請可能な得点の
合計</t>
    <rPh sb="0" eb="2">
      <t>シンセイ</t>
    </rPh>
    <rPh sb="2" eb="4">
      <t>カノウ</t>
    </rPh>
    <rPh sb="5" eb="7">
      <t>トクテン</t>
    </rPh>
    <rPh sb="9" eb="11">
      <t>ゴウケイ</t>
    </rPh>
    <phoneticPr fontId="17"/>
  </si>
  <si>
    <t>1講座につき2点で、講座の中で指導した割合に応じて得点を比率配分する （例：講師2名で講座を指導した場合は割合を50と入力)。</t>
    <rPh sb="1" eb="3">
      <t>コウザ</t>
    </rPh>
    <rPh sb="7" eb="8">
      <t>テン</t>
    </rPh>
    <rPh sb="10" eb="12">
      <t>コウザ</t>
    </rPh>
    <rPh sb="13" eb="14">
      <t>ナカ</t>
    </rPh>
    <rPh sb="15" eb="17">
      <t>シドウ</t>
    </rPh>
    <rPh sb="19" eb="21">
      <t>ワリアイ</t>
    </rPh>
    <rPh sb="22" eb="23">
      <t>オウ</t>
    </rPh>
    <rPh sb="25" eb="27">
      <t>トクテン</t>
    </rPh>
    <rPh sb="28" eb="30">
      <t>ヒリツ</t>
    </rPh>
    <rPh sb="30" eb="32">
      <t>ハイブン</t>
    </rPh>
    <rPh sb="36" eb="37">
      <t>レイ</t>
    </rPh>
    <rPh sb="38" eb="40">
      <t>コウシ</t>
    </rPh>
    <rPh sb="41" eb="42">
      <t>メイ</t>
    </rPh>
    <rPh sb="43" eb="45">
      <t>コウザ</t>
    </rPh>
    <rPh sb="46" eb="48">
      <t>シドウ</t>
    </rPh>
    <rPh sb="50" eb="52">
      <t>バアイ</t>
    </rPh>
    <rPh sb="53" eb="55">
      <t>ワリアイ</t>
    </rPh>
    <rPh sb="59" eb="61">
      <t>ニュウリョク</t>
    </rPh>
    <phoneticPr fontId="17"/>
  </si>
  <si>
    <t>（1年目）</t>
    <rPh sb="2" eb="4">
      <t>ネンメ</t>
    </rPh>
    <phoneticPr fontId="17"/>
  </si>
  <si>
    <t>申請可能な得点の
合計</t>
    <rPh sb="9" eb="11">
      <t>ゴウケイ</t>
    </rPh>
    <phoneticPr fontId="17"/>
  </si>
  <si>
    <t>（1年目）申請可能な得点</t>
    <rPh sb="2" eb="4">
      <t>ネンメ</t>
    </rPh>
    <rPh sb="5" eb="9">
      <t>シンセイカノウ</t>
    </rPh>
    <rPh sb="10" eb="12">
      <t>トクテン</t>
    </rPh>
    <phoneticPr fontId="17"/>
  </si>
  <si>
    <t>ＶＥ普及・協力活動及び
ＶＥ推進活動の合計点</t>
    <rPh sb="19" eb="21">
      <t>ゴウケイ</t>
    </rPh>
    <rPh sb="21" eb="22">
      <t>テン</t>
    </rPh>
    <phoneticPr fontId="17"/>
  </si>
  <si>
    <t>a. ＶＥに関する非営利法人の会員</t>
    <rPh sb="15" eb="17">
      <t>カイイン</t>
    </rPh>
    <phoneticPr fontId="17"/>
  </si>
  <si>
    <t>b. ＶＥに関する非営利法人の社会貢献活動のリーダー又はメンバー</t>
    <phoneticPr fontId="17"/>
  </si>
  <si>
    <t>c. ＶＥに関する非営利法人の支部運営委員</t>
    <rPh sb="15" eb="17">
      <t>シブ</t>
    </rPh>
    <rPh sb="17" eb="19">
      <t>ウンエイ</t>
    </rPh>
    <rPh sb="19" eb="21">
      <t>イイン</t>
    </rPh>
    <phoneticPr fontId="17"/>
  </si>
  <si>
    <t>d. ＶＥに関する非営利法人の支部長又は副支部長</t>
    <rPh sb="15" eb="18">
      <t>シブチョウ</t>
    </rPh>
    <rPh sb="18" eb="19">
      <t>マタ</t>
    </rPh>
    <rPh sb="20" eb="21">
      <t>フク</t>
    </rPh>
    <rPh sb="21" eb="24">
      <t>シブチョウ</t>
    </rPh>
    <phoneticPr fontId="17"/>
  </si>
  <si>
    <t>e. ＶＥに関する非営利法人の委員会委員</t>
    <rPh sb="15" eb="18">
      <t>イインカイ</t>
    </rPh>
    <rPh sb="18" eb="20">
      <t>イイン</t>
    </rPh>
    <phoneticPr fontId="17"/>
  </si>
  <si>
    <t>f. ＶＥに関する非営利法人の委員長又は副委員長</t>
    <rPh sb="15" eb="18">
      <t>イインチョウ</t>
    </rPh>
    <rPh sb="18" eb="19">
      <t>マタ</t>
    </rPh>
    <rPh sb="20" eb="21">
      <t>フク</t>
    </rPh>
    <rPh sb="21" eb="24">
      <t>イインチョウ</t>
    </rPh>
    <phoneticPr fontId="17"/>
  </si>
  <si>
    <t>g. ＶＥに関する非営利法人の役員（理事、監事）</t>
    <rPh sb="15" eb="17">
      <t>ヤクイン</t>
    </rPh>
    <rPh sb="18" eb="20">
      <t>リジ</t>
    </rPh>
    <rPh sb="21" eb="23">
      <t>カンジ</t>
    </rPh>
    <phoneticPr fontId="17"/>
  </si>
  <si>
    <t>ＶＭＦ1</t>
    <phoneticPr fontId="17"/>
  </si>
  <si>
    <t>ＶＭＦ2</t>
    <phoneticPr fontId="17"/>
  </si>
  <si>
    <t>ＶＥ－ＷＳＳ</t>
    <phoneticPr fontId="17"/>
  </si>
  <si>
    <t>その他</t>
    <rPh sb="2" eb="3">
      <t>タ</t>
    </rPh>
    <phoneticPr fontId="17"/>
  </si>
  <si>
    <t>機能分析</t>
    <rPh sb="0" eb="2">
      <t>キノウ</t>
    </rPh>
    <rPh sb="2" eb="4">
      <t>ブンセキ</t>
    </rPh>
    <phoneticPr fontId="17"/>
  </si>
  <si>
    <t>ﾌｧｼﾘﾃｰｼｮﾝ</t>
    <phoneticPr fontId="17"/>
  </si>
  <si>
    <t>（2年目）</t>
    <phoneticPr fontId="17"/>
  </si>
  <si>
    <t>●</t>
    <phoneticPr fontId="17"/>
  </si>
  <si>
    <t>次の3つについてご記入ください。</t>
    <phoneticPr fontId="17"/>
  </si>
  <si>
    <t>再認定料：16,500円（税込）</t>
    <rPh sb="0" eb="4">
      <t>サイニンテイリョウ</t>
    </rPh>
    <rPh sb="11" eb="12">
      <t>エン</t>
    </rPh>
    <rPh sb="13" eb="15">
      <t>ゼイコ</t>
    </rPh>
    <phoneticPr fontId="17"/>
  </si>
  <si>
    <t>上記①及び②の得点</t>
    <rPh sb="0" eb="2">
      <t>ジョウキ</t>
    </rPh>
    <rPh sb="3" eb="4">
      <t>オヨ</t>
    </rPh>
    <rPh sb="7" eb="9">
      <t>トクテン</t>
    </rPh>
    <phoneticPr fontId="17"/>
  </si>
  <si>
    <t>上記③の得点</t>
    <rPh sb="0" eb="2">
      <t>ジョウキ</t>
    </rPh>
    <rPh sb="4" eb="6">
      <t>トクテン</t>
    </rPh>
    <phoneticPr fontId="17"/>
  </si>
  <si>
    <t xml:space="preserve">上記③の得点の上限												</t>
    <rPh sb="0" eb="2">
      <t>ジョウキ</t>
    </rPh>
    <rPh sb="4" eb="6">
      <t>トクテン</t>
    </rPh>
    <rPh sb="7" eb="9">
      <t>ジョウゲン</t>
    </rPh>
    <phoneticPr fontId="17"/>
  </si>
  <si>
    <t>上記③で申請できる得点</t>
    <rPh sb="0" eb="2">
      <t>ジョウキ</t>
    </rPh>
    <rPh sb="4" eb="6">
      <t>シンセイ</t>
    </rPh>
    <rPh sb="9" eb="11">
      <t>トクテン</t>
    </rPh>
    <phoneticPr fontId="17"/>
  </si>
  <si>
    <t>上記③の得点のうち「機能分析講座」受講による得点</t>
    <rPh sb="0" eb="2">
      <t>ジョウキ</t>
    </rPh>
    <rPh sb="4" eb="6">
      <t>トクテン</t>
    </rPh>
    <rPh sb="10" eb="12">
      <t>キノウ</t>
    </rPh>
    <rPh sb="12" eb="14">
      <t>ブンセキ</t>
    </rPh>
    <rPh sb="14" eb="16">
      <t>コウザ</t>
    </rPh>
    <rPh sb="17" eb="19">
      <t>ジュコウ</t>
    </rPh>
    <rPh sb="22" eb="24">
      <t>トクテン</t>
    </rPh>
    <phoneticPr fontId="17"/>
  </si>
  <si>
    <t>上記④の得点</t>
    <rPh sb="0" eb="2">
      <t>ジョウキ</t>
    </rPh>
    <phoneticPr fontId="17"/>
  </si>
  <si>
    <t>（1年目）</t>
    <phoneticPr fontId="17"/>
  </si>
  <si>
    <t>（1年目）申請可能な得点</t>
    <phoneticPr fontId="17"/>
  </si>
  <si>
    <t>（1年目）合計点</t>
    <phoneticPr fontId="17"/>
  </si>
  <si>
    <t>（2年目）合計点</t>
    <phoneticPr fontId="17"/>
  </si>
  <si>
    <t>（2年目）申請可能な得点</t>
    <phoneticPr fontId="17"/>
  </si>
  <si>
    <t>③ ＶＥに関する講座・研修会の受講</t>
    <rPh sb="5" eb="6">
      <t>カン</t>
    </rPh>
    <rPh sb="8" eb="10">
      <t>コウザ</t>
    </rPh>
    <rPh sb="11" eb="14">
      <t>ケンシュウカイ</t>
    </rPh>
    <rPh sb="15" eb="17">
      <t>ジュコウ</t>
    </rPh>
    <phoneticPr fontId="17"/>
  </si>
  <si>
    <t xml:space="preserve"> バリュー・メソドロジー・ファンダメンタルズ（以下「ＶＭＦ」という）1及び2は不可。</t>
    <rPh sb="23" eb="25">
      <t>イカ</t>
    </rPh>
    <rPh sb="35" eb="36">
      <t>オヨ</t>
    </rPh>
    <rPh sb="39" eb="41">
      <t>フカ</t>
    </rPh>
    <phoneticPr fontId="17"/>
  </si>
  <si>
    <t>N/A</t>
    <phoneticPr fontId="17"/>
  </si>
  <si>
    <t>～</t>
    <phoneticPr fontId="17"/>
  </si>
  <si>
    <t>再認定料の振込期間 　：原則として再認定の申請日まで</t>
    <rPh sb="0" eb="4">
      <t>サイニンテイリョウ</t>
    </rPh>
    <rPh sb="7" eb="9">
      <t>キカン</t>
    </rPh>
    <rPh sb="12" eb="14">
      <t>ゲンソク</t>
    </rPh>
    <rPh sb="17" eb="20">
      <t>サイニンテイ</t>
    </rPh>
    <rPh sb="21" eb="24">
      <t>シンセイビ</t>
    </rPh>
    <phoneticPr fontId="17"/>
  </si>
  <si>
    <t>上記④で必要な得点</t>
    <rPh sb="0" eb="2">
      <t>ジョウキ</t>
    </rPh>
    <rPh sb="4" eb="5">
      <t>ヨウ</t>
    </rPh>
    <rPh sb="6" eb="8">
      <t>トクテン</t>
    </rPh>
    <phoneticPr fontId="17"/>
  </si>
  <si>
    <t>上記④の要件を満たしているか否かについて</t>
    <rPh sb="0" eb="2">
      <t>ジョウキ</t>
    </rPh>
    <rPh sb="4" eb="6">
      <t>ヨウケン</t>
    </rPh>
    <rPh sb="7" eb="8">
      <t>ミ</t>
    </rPh>
    <rPh sb="14" eb="15">
      <t>イナ</t>
    </rPh>
    <phoneticPr fontId="17"/>
  </si>
  <si>
    <t>上記③で「機能分析講座」の受講により必要な得点</t>
    <rPh sb="0" eb="2">
      <t>ジョウキ</t>
    </rPh>
    <rPh sb="13" eb="15">
      <t>ジュコウ</t>
    </rPh>
    <rPh sb="18" eb="19">
      <t>ヨウ</t>
    </rPh>
    <rPh sb="20" eb="22">
      <t>トクテン</t>
    </rPh>
    <phoneticPr fontId="17"/>
  </si>
  <si>
    <t>上記③で「機能分析講座受講」の要件を満たしているか否かについて</t>
    <rPh sb="0" eb="2">
      <t>ジョウキ</t>
    </rPh>
    <rPh sb="5" eb="9">
      <t>キノウブンセキ</t>
    </rPh>
    <rPh sb="9" eb="11">
      <t>コウザ</t>
    </rPh>
    <rPh sb="11" eb="13">
      <t>ジュコウ</t>
    </rPh>
    <rPh sb="15" eb="17">
      <t>ヨウケン</t>
    </rPh>
    <rPh sb="18" eb="19">
      <t>ミ</t>
    </rPh>
    <rPh sb="25" eb="26">
      <t>イナ</t>
    </rPh>
    <phoneticPr fontId="17"/>
  </si>
  <si>
    <t>副主査</t>
    <rPh sb="0" eb="1">
      <t>フク</t>
    </rPh>
    <rPh sb="1" eb="3">
      <t>シュサ</t>
    </rPh>
    <phoneticPr fontId="17"/>
  </si>
  <si>
    <t>〒</t>
    <phoneticPr fontId="17"/>
  </si>
  <si>
    <t>ＶＥ普及・協力活動及びＶＥ推進活動で必要な得点</t>
    <rPh sb="18" eb="20">
      <t>ヒツヨウ</t>
    </rPh>
    <phoneticPr fontId="17"/>
  </si>
  <si>
    <t>ＶＥ普及・協力活動及びＶＥ推進活動で申請可能な得点</t>
    <rPh sb="23" eb="25">
      <t>トクテン</t>
    </rPh>
    <phoneticPr fontId="17"/>
  </si>
  <si>
    <t>1. ＶＥの基本</t>
    <rPh sb="6" eb="8">
      <t>キホン</t>
    </rPh>
    <phoneticPr fontId="17"/>
  </si>
  <si>
    <t>6. プレワークショップ段階</t>
    <rPh sb="12" eb="14">
      <t>ダンカイ</t>
    </rPh>
    <phoneticPr fontId="17"/>
  </si>
  <si>
    <t>8. ポストワークショップ段階</t>
    <rPh sb="13" eb="15">
      <t>ダンカイ</t>
    </rPh>
    <phoneticPr fontId="17"/>
  </si>
  <si>
    <t>資料等の種類</t>
    <rPh sb="0" eb="2">
      <t>シリョウ</t>
    </rPh>
    <rPh sb="2" eb="3">
      <t>トウ</t>
    </rPh>
    <rPh sb="4" eb="6">
      <t>シュルイ</t>
    </rPh>
    <phoneticPr fontId="17"/>
  </si>
  <si>
    <t>資料</t>
    <rPh sb="0" eb="2">
      <t>シリョウ</t>
    </rPh>
    <phoneticPr fontId="17"/>
  </si>
  <si>
    <t>図書</t>
    <rPh sb="0" eb="2">
      <t>トショ</t>
    </rPh>
    <phoneticPr fontId="17"/>
  </si>
  <si>
    <t>動画</t>
    <rPh sb="0" eb="2">
      <t>ドウガ</t>
    </rPh>
    <phoneticPr fontId="17"/>
  </si>
  <si>
    <t>その他</t>
    <rPh sb="2" eb="3">
      <t>タ</t>
    </rPh>
    <phoneticPr fontId="17"/>
  </si>
  <si>
    <t>資料等の執筆者・著者名、
動画の作成者名</t>
    <rPh sb="0" eb="2">
      <t>シリョウ</t>
    </rPh>
    <rPh sb="2" eb="3">
      <t>トウ</t>
    </rPh>
    <rPh sb="4" eb="7">
      <t>シッピツシャ</t>
    </rPh>
    <rPh sb="8" eb="10">
      <t>チョシャ</t>
    </rPh>
    <rPh sb="10" eb="11">
      <t>ナ</t>
    </rPh>
    <rPh sb="13" eb="15">
      <t>ドウガ</t>
    </rPh>
    <rPh sb="16" eb="19">
      <t>サクセイシャ</t>
    </rPh>
    <rPh sb="19" eb="20">
      <t>ナ</t>
    </rPh>
    <phoneticPr fontId="17"/>
  </si>
  <si>
    <t>資料・動画等のタイトル</t>
    <rPh sb="0" eb="2">
      <t>シリョウ</t>
    </rPh>
    <rPh sb="3" eb="5">
      <t>ドウガ</t>
    </rPh>
    <rPh sb="5" eb="6">
      <t>トウ</t>
    </rPh>
    <phoneticPr fontId="17"/>
  </si>
  <si>
    <t>N/A</t>
    <phoneticPr fontId="17"/>
  </si>
  <si>
    <t>資料等の種類</t>
    <rPh sb="0" eb="2">
      <t>シリョウ</t>
    </rPh>
    <rPh sb="2" eb="3">
      <t>トウ</t>
    </rPh>
    <rPh sb="4" eb="6">
      <t>シュルイ</t>
    </rPh>
    <phoneticPr fontId="17"/>
  </si>
  <si>
    <r>
      <t xml:space="preserve">氏　名
</t>
    </r>
    <r>
      <rPr>
        <b/>
        <sz val="7"/>
        <rFont val="Yu Gothic"/>
        <family val="3"/>
        <charset val="128"/>
        <scheme val="minor"/>
      </rPr>
      <t>〔自署でなく､記名で可〕</t>
    </r>
    <rPh sb="0" eb="1">
      <t>シ</t>
    </rPh>
    <rPh sb="2" eb="3">
      <t>ナ</t>
    </rPh>
    <rPh sb="5" eb="7">
      <t>ジショ</t>
    </rPh>
    <rPh sb="11" eb="13">
      <t>キメイ</t>
    </rPh>
    <rPh sb="14" eb="15">
      <t>カ</t>
    </rPh>
    <phoneticPr fontId="17"/>
  </si>
  <si>
    <t>も可。</t>
    <phoneticPr fontId="17"/>
  </si>
  <si>
    <t>主査又は副主査として研究会等に参加した場合は、①と併せて④で “ファシリテーション講座を1回受講した” と申請すること</t>
    <rPh sb="25" eb="26">
      <t>アワ</t>
    </rPh>
    <phoneticPr fontId="17"/>
  </si>
  <si>
    <t>ここで申請できるのは、継続学習だけで40点に達しない場合の不足分のみで、12点まで。</t>
    <phoneticPr fontId="17"/>
  </si>
  <si>
    <t>三菱ＵＦＪ銀行　駒沢大学駅前支店（普）０３９４０６３</t>
    <phoneticPr fontId="17"/>
  </si>
  <si>
    <t xml:space="preserve"> 郵便局　００１９０－６－５３６５９６</t>
  </si>
  <si>
    <t>□</t>
  </si>
  <si>
    <t>□</t>
    <phoneticPr fontId="17"/>
  </si>
  <si>
    <t>☑</t>
    <phoneticPr fontId="17"/>
  </si>
  <si>
    <r>
      <t xml:space="preserve">　 申請者署名（漢字で可）
</t>
    </r>
    <r>
      <rPr>
        <sz val="10"/>
        <color theme="1"/>
        <rFont val="Yu Gothic"/>
        <family val="3"/>
        <charset val="128"/>
        <scheme val="minor"/>
      </rPr>
      <t>　</t>
    </r>
    <r>
      <rPr>
        <sz val="9"/>
        <color theme="1"/>
        <rFont val="Yu Gothic"/>
        <family val="3"/>
        <charset val="128"/>
        <scheme val="minor"/>
      </rPr>
      <t>〔自署のデータを貼り付けて下さい〕</t>
    </r>
    <rPh sb="2" eb="5">
      <t>シンセイシャ</t>
    </rPh>
    <rPh sb="5" eb="7">
      <t>ショメイ</t>
    </rPh>
    <rPh sb="8" eb="10">
      <t>カンジ</t>
    </rPh>
    <rPh sb="11" eb="12">
      <t>カ</t>
    </rPh>
    <rPh sb="16" eb="18">
      <t>ジショ</t>
    </rPh>
    <rPh sb="23" eb="24">
      <t>ハ</t>
    </rPh>
    <rPh sb="25" eb="26">
      <t>ツ</t>
    </rPh>
    <rPh sb="28" eb="29">
      <t>シタ</t>
    </rPh>
    <phoneticPr fontId="17"/>
  </si>
  <si>
    <r>
      <t xml:space="preserve">1年当たりの得点
</t>
    </r>
    <r>
      <rPr>
        <sz val="9"/>
        <rFont val="Yu Gothic"/>
        <family val="3"/>
        <charset val="128"/>
        <scheme val="minor"/>
      </rPr>
      <t>（1点・4点・8点・10点から選択）</t>
    </r>
    <rPh sb="1" eb="2">
      <t>ネン</t>
    </rPh>
    <rPh sb="2" eb="3">
      <t>ア</t>
    </rPh>
    <rPh sb="6" eb="8">
      <t>トクテン</t>
    </rPh>
    <rPh sb="11" eb="12">
      <t>テン</t>
    </rPh>
    <rPh sb="14" eb="15">
      <t>テン</t>
    </rPh>
    <rPh sb="17" eb="18">
      <t>テン</t>
    </rPh>
    <rPh sb="21" eb="22">
      <t>テン</t>
    </rPh>
    <rPh sb="24" eb="26">
      <t>センタク</t>
    </rPh>
    <phoneticPr fontId="17"/>
  </si>
  <si>
    <r>
      <t xml:space="preserve">振込名義人
</t>
    </r>
    <r>
      <rPr>
        <sz val="9"/>
        <rFont val="Yu Gothic"/>
        <family val="3"/>
        <charset val="128"/>
        <scheme val="minor"/>
      </rPr>
      <t>（カタカナで）</t>
    </r>
    <rPh sb="0" eb="2">
      <t>フリコミ</t>
    </rPh>
    <rPh sb="2" eb="5">
      <t>メイギニン</t>
    </rPh>
    <phoneticPr fontId="17"/>
  </si>
  <si>
    <t>1件の研究会、大会・セミナー、講座で複数のコア・コンピテンシーに該当している場合は、それらのコンピテンシーを記載するために必要な行を幾つでも指定して良い。その場合、各行に入力する参加時間は、その1件の参加時間を、該当しているコンピテンシーの数で按分する。</t>
    <rPh sb="1" eb="2">
      <t>ケン</t>
    </rPh>
    <rPh sb="18" eb="20">
      <t>タイカイ</t>
    </rPh>
    <rPh sb="21" eb="23">
      <t>コウザ</t>
    </rPh>
    <rPh sb="25" eb="27">
      <t>ケンシュウ</t>
    </rPh>
    <rPh sb="28" eb="30">
      <t>シブ</t>
    </rPh>
    <rPh sb="30" eb="32">
      <t>カイゴウ</t>
    </rPh>
    <rPh sb="32" eb="34">
      <t>ガイトウ</t>
    </rPh>
    <rPh sb="66" eb="67">
      <t>イク</t>
    </rPh>
    <rPh sb="79" eb="81">
      <t>バアイ</t>
    </rPh>
    <rPh sb="82" eb="83">
      <t>カク</t>
    </rPh>
    <rPh sb="83" eb="84">
      <t>ギョウ</t>
    </rPh>
    <rPh sb="85" eb="87">
      <t>ニュウリョク</t>
    </rPh>
    <rPh sb="89" eb="91">
      <t>サンカ</t>
    </rPh>
    <rPh sb="91" eb="93">
      <t>ジカン</t>
    </rPh>
    <rPh sb="98" eb="99">
      <t>ケン</t>
    </rPh>
    <rPh sb="100" eb="102">
      <t>サンカ</t>
    </rPh>
    <rPh sb="102" eb="104">
      <t>ジカン</t>
    </rPh>
    <rPh sb="106" eb="108">
      <t>ガイトウ</t>
    </rPh>
    <rPh sb="122" eb="124">
      <t>アンブン</t>
    </rPh>
    <phoneticPr fontId="17"/>
  </si>
  <si>
    <t>1年につき1点まで、対象期間内で2点まで申請可。</t>
    <rPh sb="1" eb="2">
      <t>ネン</t>
    </rPh>
    <rPh sb="6" eb="7">
      <t>テン</t>
    </rPh>
    <rPh sb="10" eb="12">
      <t>タイショウ</t>
    </rPh>
    <rPh sb="12" eb="14">
      <t>キカン</t>
    </rPh>
    <rPh sb="14" eb="15">
      <t>ナイ</t>
    </rPh>
    <rPh sb="17" eb="18">
      <t>テン</t>
    </rPh>
    <rPh sb="20" eb="22">
      <t>シンセイ</t>
    </rPh>
    <rPh sb="22" eb="23">
      <t>カ</t>
    </rPh>
    <phoneticPr fontId="17"/>
  </si>
  <si>
    <t>1年につき2点まで、対象期間内で４点まで申請可。</t>
    <rPh sb="1" eb="2">
      <t>ネン</t>
    </rPh>
    <rPh sb="6" eb="7">
      <t>テン</t>
    </rPh>
    <rPh sb="10" eb="12">
      <t>タイショウ</t>
    </rPh>
    <rPh sb="12" eb="14">
      <t>キカン</t>
    </rPh>
    <rPh sb="14" eb="15">
      <t>ナイ</t>
    </rPh>
    <rPh sb="17" eb="18">
      <t>テン</t>
    </rPh>
    <rPh sb="20" eb="21">
      <t>ショウ</t>
    </rPh>
    <rPh sb="21" eb="23">
      <t>カノウ</t>
    </rPh>
    <phoneticPr fontId="17"/>
  </si>
  <si>
    <t>1年につき2点まで、対象期間内で4点まで申請可。</t>
    <rPh sb="1" eb="2">
      <t>ネン</t>
    </rPh>
    <rPh sb="6" eb="7">
      <t>テン</t>
    </rPh>
    <phoneticPr fontId="17"/>
  </si>
  <si>
    <t>初度登録月</t>
    <rPh sb="0" eb="2">
      <t>ショド</t>
    </rPh>
    <rPh sb="2" eb="4">
      <t>トウロク</t>
    </rPh>
    <rPh sb="4" eb="5">
      <t>ツキ</t>
    </rPh>
    <phoneticPr fontId="17"/>
  </si>
  <si>
    <t>以上の内容が事実と相違ないことを証明します。</t>
    <phoneticPr fontId="17"/>
  </si>
  <si>
    <t>⑤ ＶＥに関する論文の執筆指導</t>
    <rPh sb="5" eb="6">
      <t>カン</t>
    </rPh>
    <rPh sb="8" eb="10">
      <t>ロンブン</t>
    </rPh>
    <rPh sb="11" eb="13">
      <t>シッピツ</t>
    </rPh>
    <rPh sb="13" eb="15">
      <t>シドウ</t>
    </rPh>
    <phoneticPr fontId="17"/>
  </si>
  <si>
    <t>得点</t>
    <rPh sb="0" eb="2">
      <t>トクテン</t>
    </rPh>
    <phoneticPr fontId="17"/>
  </si>
  <si>
    <t>発表日又は発行日</t>
    <rPh sb="0" eb="3">
      <t>ハッピョウビ</t>
    </rPh>
    <rPh sb="3" eb="4">
      <t>マタ</t>
    </rPh>
    <rPh sb="5" eb="8">
      <t>ハッコウビ</t>
    </rPh>
    <phoneticPr fontId="17"/>
  </si>
  <si>
    <t>発表した大会等の名称</t>
    <rPh sb="0" eb="2">
      <t>ハッピョウ</t>
    </rPh>
    <rPh sb="4" eb="6">
      <t>タイカイ</t>
    </rPh>
    <rPh sb="6" eb="7">
      <t>トウ</t>
    </rPh>
    <rPh sb="8" eb="10">
      <t>メイショウ</t>
    </rPh>
    <phoneticPr fontId="17"/>
  </si>
  <si>
    <t>テーマ</t>
    <phoneticPr fontId="17"/>
  </si>
  <si>
    <t>下表には、上記の論文について記載すること。</t>
    <rPh sb="0" eb="1">
      <t>シタ</t>
    </rPh>
    <rPh sb="1" eb="2">
      <t>ヒョウ</t>
    </rPh>
    <rPh sb="5" eb="7">
      <t>ジョウキ</t>
    </rPh>
    <rPh sb="8" eb="10">
      <t>ロンブン</t>
    </rPh>
    <rPh sb="14" eb="16">
      <t>キサイ</t>
    </rPh>
    <phoneticPr fontId="17"/>
  </si>
  <si>
    <t>指導期間</t>
    <rPh sb="0" eb="2">
      <t>シドウ</t>
    </rPh>
    <rPh sb="2" eb="4">
      <t>キカン</t>
    </rPh>
    <phoneticPr fontId="17"/>
  </si>
  <si>
    <t>合計点</t>
    <rPh sb="0" eb="3">
      <t>ゴウケイテン</t>
    </rPh>
    <phoneticPr fontId="17"/>
  </si>
  <si>
    <t>有</t>
    <rPh sb="0" eb="1">
      <t>ア</t>
    </rPh>
    <phoneticPr fontId="17"/>
  </si>
  <si>
    <t>無</t>
    <rPh sb="0" eb="1">
      <t>ナ</t>
    </rPh>
    <phoneticPr fontId="17"/>
  </si>
  <si>
    <t>上記⑤の得点</t>
    <phoneticPr fontId="17"/>
  </si>
  <si>
    <t>オンライン</t>
    <phoneticPr fontId="17"/>
  </si>
  <si>
    <t>1/2ページ程度に纏めたレポートを提出しても1件につき1点。また、主査又は副主査として参加したことのある研究会1つ</t>
    <phoneticPr fontId="17"/>
  </si>
  <si>
    <t>につき1点。</t>
    <phoneticPr fontId="17"/>
  </si>
  <si>
    <t>共著者として執筆指導を行い、専門家の審査を経て発表又は発行となったＶＥに関する論文が対象。</t>
    <rPh sb="0" eb="3">
      <t>キョウチョシャ</t>
    </rPh>
    <rPh sb="6" eb="8">
      <t>シッピツ</t>
    </rPh>
    <rPh sb="8" eb="10">
      <t>シドウ</t>
    </rPh>
    <rPh sb="11" eb="12">
      <t>オコナ</t>
    </rPh>
    <rPh sb="14" eb="17">
      <t>センモンカ</t>
    </rPh>
    <rPh sb="18" eb="20">
      <t>シンサ</t>
    </rPh>
    <rPh sb="21" eb="22">
      <t>ヘ</t>
    </rPh>
    <rPh sb="23" eb="25">
      <t>ハッピョウ</t>
    </rPh>
    <rPh sb="25" eb="26">
      <t>マタ</t>
    </rPh>
    <rPh sb="27" eb="29">
      <t>ハッコウ</t>
    </rPh>
    <rPh sb="36" eb="37">
      <t>カン</t>
    </rPh>
    <rPh sb="39" eb="41">
      <t>ロンブン</t>
    </rPh>
    <rPh sb="42" eb="44">
      <t>タイショウ</t>
    </rPh>
    <phoneticPr fontId="17"/>
  </si>
  <si>
    <t>対面</t>
    <rPh sb="0" eb="2">
      <t>タイメン</t>
    </rPh>
    <phoneticPr fontId="17"/>
  </si>
  <si>
    <t>コア・コンピテンシーとの関わりが分かるように入力すること。</t>
    <rPh sb="12" eb="13">
      <t>カカ</t>
    </rPh>
    <rPh sb="16" eb="17">
      <t>ワ</t>
    </rPh>
    <rPh sb="22" eb="24">
      <t>ニュウリョク</t>
    </rPh>
    <phoneticPr fontId="17"/>
  </si>
  <si>
    <t>オンデマンド</t>
    <phoneticPr fontId="17"/>
  </si>
  <si>
    <t>本会以外の研究会等に参加した場合は、様式5の①にその概要を、選択したコア・コンピテンシーとの関わりが分かるよう</t>
    <rPh sb="0" eb="1">
      <t>ホン</t>
    </rPh>
    <rPh sb="2" eb="4">
      <t>イガイ</t>
    </rPh>
    <rPh sb="5" eb="8">
      <t>ケンキュウカイ</t>
    </rPh>
    <rPh sb="8" eb="9">
      <t>トウ</t>
    </rPh>
    <rPh sb="10" eb="12">
      <t>サンカ</t>
    </rPh>
    <rPh sb="14" eb="16">
      <t>バア</t>
    </rPh>
    <rPh sb="18" eb="20">
      <t>ヨウシキ</t>
    </rPh>
    <rPh sb="46" eb="47">
      <t>カカ</t>
    </rPh>
    <rPh sb="50" eb="51">
      <t>ワ</t>
    </rPh>
    <phoneticPr fontId="17"/>
  </si>
  <si>
    <t>に入力すること。</t>
    <rPh sb="1" eb="3">
      <t>ニュウリョク</t>
    </rPh>
    <phoneticPr fontId="17"/>
  </si>
  <si>
    <t>ートを提出しても1件につき1点。</t>
    <phoneticPr fontId="17"/>
  </si>
  <si>
    <t>ること。</t>
    <phoneticPr fontId="17"/>
  </si>
  <si>
    <t>記事掲載</t>
    <rPh sb="0" eb="2">
      <t>キジ</t>
    </rPh>
    <rPh sb="2" eb="4">
      <t>ケイサイ</t>
    </rPh>
    <phoneticPr fontId="17"/>
  </si>
  <si>
    <t>ように入力すること。</t>
    <phoneticPr fontId="17"/>
  </si>
  <si>
    <t>コンピテンシーとの関わりが分かるように入力すること。</t>
    <phoneticPr fontId="17"/>
  </si>
  <si>
    <t>③ 受講したＶＥに関する講座・研修会の概要</t>
    <rPh sb="2" eb="4">
      <t>ジュコウ</t>
    </rPh>
    <rPh sb="9" eb="10">
      <t>カン</t>
    </rPh>
    <rPh sb="12" eb="14">
      <t>コウザ</t>
    </rPh>
    <rPh sb="15" eb="18">
      <t>ケンシュウカイ</t>
    </rPh>
    <rPh sb="19" eb="21">
      <t>ガイヨウ</t>
    </rPh>
    <phoneticPr fontId="17"/>
  </si>
  <si>
    <t>② 参加したＶＥに関する大会・セミナーの概要</t>
    <rPh sb="2" eb="4">
      <t>サンカ</t>
    </rPh>
    <rPh sb="9" eb="10">
      <t>カン</t>
    </rPh>
    <rPh sb="12" eb="14">
      <t>タイカイ</t>
    </rPh>
    <rPh sb="20" eb="22">
      <t>ガイヨウ</t>
    </rPh>
    <phoneticPr fontId="17"/>
  </si>
  <si>
    <t>① 参加したＶＥに関する研究会又は勉強会等の概要</t>
    <rPh sb="2" eb="4">
      <t>サンカ</t>
    </rPh>
    <rPh sb="9" eb="10">
      <t>カン</t>
    </rPh>
    <rPh sb="12" eb="15">
      <t>ケンキュウカイ</t>
    </rPh>
    <rPh sb="15" eb="16">
      <t>マタ</t>
    </rPh>
    <rPh sb="17" eb="20">
      <t>ベンキョウカイ</t>
    </rPh>
    <rPh sb="20" eb="21">
      <t>トウ</t>
    </rPh>
    <rPh sb="22" eb="24">
      <t>ガイヨウ</t>
    </rPh>
    <phoneticPr fontId="17"/>
  </si>
  <si>
    <t>本会以外のＶＥ講座・研修会を受講した場合は、下表にその講座等の概要を、選択したコンピテンシーとの関わりが分かる
ように入力すること。</t>
    <rPh sb="22" eb="23">
      <t>シタ</t>
    </rPh>
    <rPh sb="23" eb="24">
      <t>ヒョウ</t>
    </rPh>
    <phoneticPr fontId="17"/>
  </si>
  <si>
    <t>本会以外のＶＥ大会・セミナーに参加した場合は、下表にその大会等又はその大会等で聴講したコマの概要を、選択した</t>
    <rPh sb="23" eb="24">
      <t>シタ</t>
    </rPh>
    <rPh sb="24" eb="25">
      <t>ヒョウ</t>
    </rPh>
    <phoneticPr fontId="17"/>
  </si>
  <si>
    <t>本会以外のＶＥ研究会等に参加した場合は、下表にその研究会等の概要を、選択したコンピテンシーとの関わりが分かる</t>
    <rPh sb="0" eb="1">
      <t>ホン</t>
    </rPh>
    <rPh sb="2" eb="4">
      <t>イガイ</t>
    </rPh>
    <rPh sb="7" eb="10">
      <t>ケンキュウカイ</t>
    </rPh>
    <rPh sb="10" eb="11">
      <t>トウ</t>
    </rPh>
    <rPh sb="12" eb="14">
      <t>サンカ</t>
    </rPh>
    <rPh sb="16" eb="18">
      <t>バア</t>
    </rPh>
    <rPh sb="20" eb="21">
      <t>シタ</t>
    </rPh>
    <rPh sb="21" eb="22">
      <t>ヒョウ</t>
    </rPh>
    <rPh sb="47" eb="48">
      <t>カカ</t>
    </rPh>
    <rPh sb="51" eb="52">
      <t>ワ</t>
    </rPh>
    <phoneticPr fontId="17"/>
  </si>
  <si>
    <r>
      <t xml:space="preserve">大会等又はその大会等で聴講したコマの概要
</t>
    </r>
    <r>
      <rPr>
        <sz val="10"/>
        <rFont val="Yu Gothic"/>
        <family val="3"/>
        <charset val="128"/>
        <scheme val="minor"/>
      </rPr>
      <t>（選択したコンピテンシーとの関わりが分かるように）</t>
    </r>
    <phoneticPr fontId="17"/>
  </si>
  <si>
    <t>本会以外の講座に参加した場合は、下表にその講座の概要を、ファシリテーションとの関わりが分かるように入力する</t>
    <rPh sb="5" eb="7">
      <t>コウザ</t>
    </rPh>
    <rPh sb="16" eb="17">
      <t>シタ</t>
    </rPh>
    <rPh sb="17" eb="18">
      <t>ヒョウ</t>
    </rPh>
    <rPh sb="21" eb="23">
      <t>コウザ</t>
    </rPh>
    <phoneticPr fontId="17"/>
  </si>
  <si>
    <t>こと。</t>
    <phoneticPr fontId="17"/>
  </si>
  <si>
    <r>
      <t xml:space="preserve">講座・研修会の概要
</t>
    </r>
    <r>
      <rPr>
        <sz val="10"/>
        <rFont val="Yu Gothic"/>
        <family val="3"/>
        <charset val="128"/>
        <scheme val="minor"/>
      </rPr>
      <t>（選択したコンピテンシーとの関わりが分かるように）</t>
    </r>
    <rPh sb="7" eb="9">
      <t>ガイヨウ</t>
    </rPh>
    <phoneticPr fontId="17"/>
  </si>
  <si>
    <t>講座の名称</t>
    <rPh sb="0" eb="2">
      <t>コウザ</t>
    </rPh>
    <rPh sb="3" eb="5">
      <t>メイショウ</t>
    </rPh>
    <phoneticPr fontId="17"/>
  </si>
  <si>
    <r>
      <t xml:space="preserve">講座の概要
</t>
    </r>
    <r>
      <rPr>
        <sz val="10"/>
        <rFont val="Yu Gothic"/>
        <family val="3"/>
        <charset val="128"/>
        <scheme val="minor"/>
      </rPr>
      <t>（ファシリテーションとの関わりが分かるように）</t>
    </r>
    <rPh sb="0" eb="2">
      <t>コウザ</t>
    </rPh>
    <phoneticPr fontId="17"/>
  </si>
  <si>
    <t>本会以外の講座に参加した場合は、様式5の④にその講座の概要を、ファシリテーションとの関わりが分かるように入力す</t>
    <rPh sb="5" eb="7">
      <t>コウザ</t>
    </rPh>
    <rPh sb="24" eb="26">
      <t>コウザ</t>
    </rPh>
    <phoneticPr fontId="17"/>
  </si>
  <si>
    <t>本会以外の大会・セミナーに参加した場合は、様式5の②にその大会等又はその大会等で聴講したコマの概要を、選択した</t>
    <rPh sb="0" eb="1">
      <t>ホン</t>
    </rPh>
    <rPh sb="2" eb="4">
      <t>イガイ</t>
    </rPh>
    <rPh sb="5" eb="7">
      <t>タイカイ</t>
    </rPh>
    <rPh sb="13" eb="15">
      <t>サンカ</t>
    </rPh>
    <rPh sb="17" eb="19">
      <t>バア</t>
    </rPh>
    <rPh sb="21" eb="23">
      <t>ヨウシキ</t>
    </rPh>
    <rPh sb="29" eb="31">
      <t>タイカイ</t>
    </rPh>
    <rPh sb="31" eb="32">
      <t>トウ</t>
    </rPh>
    <rPh sb="32" eb="33">
      <t>マタ</t>
    </rPh>
    <rPh sb="36" eb="38">
      <t>タイカイ</t>
    </rPh>
    <rPh sb="38" eb="39">
      <t>トウ</t>
    </rPh>
    <rPh sb="40" eb="42">
      <t>チョウコウ</t>
    </rPh>
    <rPh sb="47" eb="49">
      <t>ガイヨウ</t>
    </rPh>
    <rPh sb="51" eb="53">
      <t>センタク</t>
    </rPh>
    <phoneticPr fontId="17"/>
  </si>
  <si>
    <t>参加方法</t>
    <rPh sb="0" eb="2">
      <t>サンカ</t>
    </rPh>
    <rPh sb="2" eb="4">
      <t>ホウホウ</t>
    </rPh>
    <phoneticPr fontId="17"/>
  </si>
  <si>
    <t xml:space="preserve">受講又は指導1回につき1点。若しくは、資料・図書や論文を読み、又は動画を視聴し、A4版1/2ページ程度に纏めたレポ </t>
    <rPh sb="0" eb="2">
      <t>ジュコウ</t>
    </rPh>
    <rPh sb="2" eb="3">
      <t>マタ</t>
    </rPh>
    <rPh sb="4" eb="6">
      <t>シドウ</t>
    </rPh>
    <rPh sb="7" eb="8">
      <t>カイ</t>
    </rPh>
    <rPh sb="12" eb="13">
      <t>テン</t>
    </rPh>
    <rPh sb="14" eb="15">
      <t>モ</t>
    </rPh>
    <phoneticPr fontId="17"/>
  </si>
  <si>
    <t>受講方法</t>
    <rPh sb="0" eb="2">
      <t>ジュコウ</t>
    </rPh>
    <rPh sb="2" eb="4">
      <t>ホウホウ</t>
    </rPh>
    <phoneticPr fontId="17"/>
  </si>
  <si>
    <t xml:space="preserve">受講又は指導1回につき1点。若しくは、ファシリテーションに関する資料・図書や論文を読み、又は動画を視聴し、A4版     </t>
    <rPh sb="0" eb="2">
      <t>ジュコウ</t>
    </rPh>
    <rPh sb="2" eb="3">
      <t>マタ</t>
    </rPh>
    <rPh sb="4" eb="6">
      <t>シドウ</t>
    </rPh>
    <rPh sb="7" eb="8">
      <t>カイ</t>
    </rPh>
    <rPh sb="12" eb="13">
      <t>テン</t>
    </rPh>
    <rPh sb="14" eb="15">
      <t>モ</t>
    </rPh>
    <phoneticPr fontId="17"/>
  </si>
  <si>
    <t>上記の論文1編につき2点。</t>
    <rPh sb="0" eb="2">
      <t>ジョウキ</t>
    </rPh>
    <rPh sb="3" eb="5">
      <t>ロンブン</t>
    </rPh>
    <rPh sb="6" eb="7">
      <t>ヘン</t>
    </rPh>
    <rPh sb="11" eb="12">
      <t>テン</t>
    </rPh>
    <phoneticPr fontId="17"/>
  </si>
  <si>
    <t>継続教育の得点（上記①～⑤の合計得点）</t>
    <rPh sb="5" eb="7">
      <t>トクテン</t>
    </rPh>
    <rPh sb="8" eb="10">
      <t>ジョウキ</t>
    </rPh>
    <rPh sb="14" eb="16">
      <t>ゴウケイ</t>
    </rPh>
    <rPh sb="16" eb="18">
      <t>トクテン</t>
    </rPh>
    <phoneticPr fontId="17"/>
  </si>
  <si>
    <t>開始年月</t>
    <rPh sb="0" eb="2">
      <t>カイシ</t>
    </rPh>
    <rPh sb="2" eb="3">
      <t>ネン</t>
    </rPh>
    <rPh sb="3" eb="4">
      <t>ツキ</t>
    </rPh>
    <phoneticPr fontId="17"/>
  </si>
  <si>
    <t>終了年月</t>
    <rPh sb="0" eb="2">
      <t>シュウリョウ</t>
    </rPh>
    <rPh sb="2" eb="3">
      <t>ネン</t>
    </rPh>
    <rPh sb="3" eb="4">
      <t>ツキ</t>
    </rPh>
    <phoneticPr fontId="17"/>
  </si>
  <si>
    <t>（開始年月）</t>
    <rPh sb="1" eb="3">
      <t>カイシ</t>
    </rPh>
    <rPh sb="3" eb="5">
      <t>ネンゲツ</t>
    </rPh>
    <phoneticPr fontId="17"/>
  </si>
  <si>
    <t>（終了年月）</t>
    <rPh sb="1" eb="3">
      <t>シュウリョウ</t>
    </rPh>
    <rPh sb="3" eb="4">
      <t>ネン</t>
    </rPh>
    <rPh sb="4" eb="5">
      <t>ツキ</t>
    </rPh>
    <phoneticPr fontId="17"/>
  </si>
  <si>
    <t>発表又は講演等の方法</t>
    <rPh sb="0" eb="2">
      <t>ハッピョウ</t>
    </rPh>
    <rPh sb="2" eb="3">
      <t>マタ</t>
    </rPh>
    <rPh sb="4" eb="6">
      <t>コウエン</t>
    </rPh>
    <rPh sb="6" eb="7">
      <t>トウ</t>
    </rPh>
    <rPh sb="8" eb="10">
      <t>ホウホウ</t>
    </rPh>
    <phoneticPr fontId="17"/>
  </si>
  <si>
    <t>開催方法</t>
    <rPh sb="0" eb="2">
      <t>カイサイ</t>
    </rPh>
    <rPh sb="2" eb="4">
      <t>ホウホウ</t>
    </rPh>
    <phoneticPr fontId="17"/>
  </si>
  <si>
    <t>開催方法</t>
    <rPh sb="2" eb="4">
      <t>ホウホウ</t>
    </rPh>
    <phoneticPr fontId="17"/>
  </si>
  <si>
    <r>
      <t xml:space="preserve">研究会又は勉強会等の概要
</t>
    </r>
    <r>
      <rPr>
        <sz val="10"/>
        <rFont val="Yu Gothic"/>
        <family val="3"/>
        <charset val="128"/>
        <scheme val="minor"/>
      </rPr>
      <t>（選択したコンピテンシーとの関わりが分かるように）</t>
    </r>
    <phoneticPr fontId="17"/>
  </si>
  <si>
    <t>2007年11月</t>
    <rPh sb="4" eb="5">
      <t>ネン</t>
    </rPh>
    <rPh sb="7" eb="8">
      <t>ツキ</t>
    </rPh>
    <phoneticPr fontId="79"/>
  </si>
  <si>
    <t>2011年11月</t>
    <rPh sb="4" eb="5">
      <t>ネン</t>
    </rPh>
    <rPh sb="7" eb="8">
      <t>ツキ</t>
    </rPh>
    <phoneticPr fontId="79"/>
  </si>
  <si>
    <t>2013年11月</t>
    <rPh sb="4" eb="5">
      <t>ネン</t>
    </rPh>
    <rPh sb="7" eb="8">
      <t>ツキ</t>
    </rPh>
    <phoneticPr fontId="79"/>
  </si>
  <si>
    <t>2017年11月</t>
    <rPh sb="4" eb="5">
      <t>ネン</t>
    </rPh>
    <rPh sb="7" eb="8">
      <t>ツキ</t>
    </rPh>
    <phoneticPr fontId="79"/>
  </si>
  <si>
    <t>2005年12月</t>
    <rPh sb="4" eb="5">
      <t>ネン</t>
    </rPh>
    <rPh sb="7" eb="8">
      <t>ツキ</t>
    </rPh>
    <phoneticPr fontId="79"/>
  </si>
  <si>
    <t>2007年12月</t>
    <rPh sb="4" eb="5">
      <t>ネン</t>
    </rPh>
    <rPh sb="7" eb="8">
      <t>ツキ</t>
    </rPh>
    <phoneticPr fontId="79"/>
  </si>
  <si>
    <t>2009年12月</t>
    <rPh sb="4" eb="5">
      <t>ネン</t>
    </rPh>
    <rPh sb="7" eb="8">
      <t>ツキ</t>
    </rPh>
    <phoneticPr fontId="79"/>
  </si>
  <si>
    <t>2015年12月</t>
    <rPh sb="4" eb="5">
      <t>ネン</t>
    </rPh>
    <rPh sb="7" eb="8">
      <t>ツキ</t>
    </rPh>
    <phoneticPr fontId="79"/>
  </si>
  <si>
    <t>2019年12月</t>
    <rPh sb="4" eb="5">
      <t>ネン</t>
    </rPh>
    <rPh sb="7" eb="8">
      <t>ツキ</t>
    </rPh>
    <phoneticPr fontId="79"/>
  </si>
  <si>
    <t>2023年12月</t>
    <rPh sb="4" eb="5">
      <t>ネン</t>
    </rPh>
    <rPh sb="7" eb="8">
      <t>ツキ</t>
    </rPh>
    <phoneticPr fontId="79"/>
  </si>
  <si>
    <t>2024年1月1日</t>
    <rPh sb="4" eb="5">
      <t>ネン</t>
    </rPh>
    <rPh sb="6" eb="7">
      <t>ツキ</t>
    </rPh>
    <rPh sb="8" eb="9">
      <t>ヒ</t>
    </rPh>
    <phoneticPr fontId="79"/>
  </si>
  <si>
    <t>2025年12月31日</t>
    <rPh sb="4" eb="5">
      <t>ネン</t>
    </rPh>
    <rPh sb="7" eb="8">
      <t>ツキ</t>
    </rPh>
    <rPh sb="10" eb="11">
      <t>ヒ</t>
    </rPh>
    <phoneticPr fontId="79"/>
  </si>
  <si>
    <t>2023年12月1日</t>
    <rPh sb="4" eb="5">
      <t>ネン</t>
    </rPh>
    <rPh sb="7" eb="8">
      <t>ツキ</t>
    </rPh>
    <rPh sb="9" eb="10">
      <t>ヒ</t>
    </rPh>
    <phoneticPr fontId="79"/>
  </si>
  <si>
    <t>2025年11月30日</t>
    <rPh sb="4" eb="5">
      <t>ネン</t>
    </rPh>
    <rPh sb="7" eb="8">
      <t>ツキ</t>
    </rPh>
    <rPh sb="10" eb="11">
      <t>ヒ</t>
    </rPh>
    <phoneticPr fontId="79"/>
  </si>
  <si>
    <t>本会以外の講座・研修会を受講した場合は、様式5の③にその概要を、選択したコア・コンピテンシーとの関わりが分かるように入力すること。</t>
    <rPh sb="5" eb="7">
      <t>コウザ</t>
    </rPh>
    <rPh sb="8" eb="11">
      <t>ケンシュウカイ</t>
    </rPh>
    <rPh sb="12" eb="14">
      <t>ジュコウ</t>
    </rPh>
    <phoneticPr fontId="17"/>
  </si>
  <si>
    <t>2025年　　月　　日</t>
    <rPh sb="4" eb="5">
      <t>ネン</t>
    </rPh>
    <rPh sb="7" eb="8">
      <t>ツキ</t>
    </rPh>
    <rPh sb="10" eb="11">
      <t>ヒ</t>
    </rPh>
    <phoneticPr fontId="17"/>
  </si>
  <si>
    <t>証明者は第三者であることが原則ですが、退職や自営等をされている方は申請者本人でも可能。</t>
    <rPh sb="40" eb="42">
      <t>カノウ</t>
    </rPh>
    <phoneticPr fontId="17"/>
  </si>
  <si>
    <t>再認定料の振込手数料：申請者負担</t>
    <rPh sb="0" eb="4">
      <t>サイニンテイリョウ</t>
    </rPh>
    <rPh sb="5" eb="7">
      <t>フリコミ</t>
    </rPh>
    <rPh sb="7" eb="10">
      <t>テスウリョウ</t>
    </rPh>
    <rPh sb="11" eb="14">
      <t>シンセイシャ</t>
    </rPh>
    <rPh sb="14" eb="16">
      <t>フタン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</si>
</sst>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[$-809]d\ mmmm\ yyyy;@"/>
    <numFmt numFmtId="178" formatCode="0.0%"/>
    <numFmt numFmtId="179" formatCode="yyyy&quot;年&quot;m&quot;月&quot;d&quot;日&quot;;@"/>
    <numFmt numFmtId="180" formatCode="0_);[Red]\(0\)"/>
    <numFmt numFmtId="181" formatCode="0_ "/>
    <numFmt numFmtId="182" formatCode="yyyy&quot;年&quot;m&quot;月&quot;;@"/>
  </numFmts>
  <fonts count="85">
    <font>
      <sz val="12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i/>
      <sz val="10"/>
      <color theme="1"/>
      <name val="Yu Gothic"/>
      <family val="2"/>
      <scheme val="minor"/>
    </font>
    <font>
      <b/>
      <sz val="14"/>
      <color theme="0"/>
      <name val="Yu Gothic"/>
      <family val="2"/>
      <scheme val="minor"/>
    </font>
    <font>
      <sz val="16"/>
      <color theme="0"/>
      <name val="Yu Gothic"/>
      <family val="2"/>
      <scheme val="minor"/>
    </font>
    <font>
      <b/>
      <sz val="10"/>
      <color theme="1"/>
      <name val="Yu Gothic"/>
      <family val="2"/>
      <scheme val="minor"/>
    </font>
    <font>
      <b/>
      <sz val="14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b/>
      <sz val="20"/>
      <color theme="0"/>
      <name val="Yu Gothic"/>
      <family val="2"/>
      <scheme val="minor"/>
    </font>
    <font>
      <b/>
      <sz val="32"/>
      <color theme="0"/>
      <name val="Calibri (Body)_x0000_"/>
    </font>
    <font>
      <b/>
      <sz val="32"/>
      <color theme="0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i/>
      <u/>
      <sz val="14"/>
      <color rgb="FFFF0000"/>
      <name val="Yu Gothic"/>
      <family val="2"/>
      <scheme val="minor"/>
    </font>
    <font>
      <sz val="11"/>
      <color theme="1"/>
      <name val="Yu Gothic"/>
      <family val="2"/>
      <scheme val="minor"/>
    </font>
    <font>
      <b/>
      <i/>
      <sz val="13"/>
      <color rgb="FFFF0000"/>
      <name val="Yu Gothic"/>
      <family val="2"/>
      <scheme val="minor"/>
    </font>
    <font>
      <b/>
      <i/>
      <sz val="18"/>
      <color rgb="FF0070C0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32"/>
      <color theme="0"/>
      <name val="Calibri (Body)"/>
    </font>
    <font>
      <b/>
      <sz val="32"/>
      <color theme="0"/>
      <name val="Yu Gothic"/>
      <charset val="128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32"/>
      <color theme="0"/>
      <name val="ＭＳ Ｐゴシック"/>
      <family val="3"/>
      <charset val="128"/>
    </font>
    <font>
      <i/>
      <u/>
      <sz val="18"/>
      <color theme="1"/>
      <name val="Yu Gothic"/>
      <family val="3"/>
      <charset val="128"/>
      <scheme val="minor"/>
    </font>
    <font>
      <i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32"/>
      <color theme="0"/>
      <name val="Calibri (Body)_x0000_"/>
      <family val="3"/>
      <charset val="128"/>
    </font>
    <font>
      <b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  <scheme val="minor"/>
    </font>
    <font>
      <b/>
      <i/>
      <sz val="18"/>
      <color rgb="FF0070C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i/>
      <sz val="11"/>
      <color rgb="FFFF000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2"/>
      <scheme val="minor"/>
    </font>
    <font>
      <sz val="12"/>
      <color rgb="FF000000"/>
      <name val="Yu Gothic"/>
      <family val="2"/>
      <scheme val="minor"/>
    </font>
    <font>
      <b/>
      <sz val="12"/>
      <color rgb="FF000000"/>
      <name val="Yu Gothic"/>
      <family val="2"/>
      <scheme val="minor"/>
    </font>
    <font>
      <b/>
      <sz val="32"/>
      <color theme="0"/>
      <name val="ＭＳ ゴシック"/>
      <family val="3"/>
      <charset val="128"/>
    </font>
    <font>
      <b/>
      <i/>
      <sz val="11"/>
      <name val="Yu Gothic"/>
      <family val="3"/>
      <charset val="128"/>
      <scheme val="minor"/>
    </font>
    <font>
      <i/>
      <sz val="11"/>
      <name val="Yu Gothic"/>
      <family val="3"/>
      <charset val="128"/>
      <scheme val="minor"/>
    </font>
    <font>
      <b/>
      <i/>
      <sz val="18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Segoe UI Symbol"/>
      <family val="2"/>
    </font>
    <font>
      <sz val="10"/>
      <name val="Yu Gothic"/>
      <family val="2"/>
      <scheme val="minor"/>
    </font>
    <font>
      <sz val="12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  <font>
      <sz val="12"/>
      <color rgb="FFFF0000"/>
      <name val="Yu Gothic"/>
      <family val="2"/>
      <scheme val="minor"/>
    </font>
    <font>
      <sz val="12"/>
      <color rgb="FFFF0000"/>
      <name val="Yu Gothic"/>
      <family val="3"/>
      <charset val="128"/>
      <scheme val="minor"/>
    </font>
    <font>
      <i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rgb="FF0000FF"/>
      <name val="Yu Gothic"/>
      <family val="3"/>
      <charset val="128"/>
      <scheme val="minor"/>
    </font>
    <font>
      <b/>
      <sz val="18"/>
      <name val="Yu Gothic"/>
      <family val="3"/>
      <charset val="128"/>
      <scheme val="minor"/>
    </font>
    <font>
      <sz val="12"/>
      <color theme="0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0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sz val="10"/>
      <color theme="0"/>
      <name val="Yu Gothic"/>
      <family val="2"/>
      <scheme val="minor"/>
    </font>
    <font>
      <sz val="12"/>
      <color theme="0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name val="Yu Gothic"/>
      <family val="2"/>
      <scheme val="minor"/>
    </font>
    <font>
      <sz val="9"/>
      <color indexed="81"/>
      <name val="MS P ゴシック"/>
      <family val="3"/>
      <charset val="128"/>
    </font>
    <font>
      <b/>
      <sz val="11"/>
      <name val="Yu Gothic Light"/>
      <family val="3"/>
      <charset val="128"/>
      <scheme val="major"/>
    </font>
    <font>
      <b/>
      <sz val="7"/>
      <name val="Yu Gothic"/>
      <family val="3"/>
      <charset val="128"/>
      <scheme val="minor"/>
    </font>
    <font>
      <i/>
      <sz val="11"/>
      <color theme="1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2"/>
      <name val="Yu Gothic"/>
      <family val="3"/>
      <charset val="128"/>
      <scheme val="minor"/>
    </font>
    <font>
      <sz val="14"/>
      <color theme="0"/>
      <name val="Segoe UI Symbol"/>
      <family val="2"/>
    </font>
    <font>
      <sz val="16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Yu Gothic"/>
      <family val="2"/>
      <scheme val="minor"/>
    </font>
    <font>
      <b/>
      <sz val="14"/>
      <color theme="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i/>
      <sz val="11"/>
      <color theme="0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4FF"/>
        <bgColor indexed="64"/>
      </patternFill>
    </fill>
    <fill>
      <patternFill patternType="solid">
        <fgColor rgb="FF92D7FF"/>
        <bgColor indexed="64"/>
      </patternFill>
    </fill>
    <fill>
      <patternFill patternType="solid">
        <fgColor rgb="FFBE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</fills>
  <borders count="187">
    <border>
      <left/>
      <right/>
      <top/>
      <bottom/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 style="thin">
        <color rgb="FF92D7FF"/>
      </bottom>
      <diagonal/>
    </border>
    <border>
      <left/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/>
      <bottom style="thin">
        <color rgb="FF92D7FF"/>
      </bottom>
      <diagonal/>
    </border>
    <border>
      <left/>
      <right style="thin">
        <color rgb="FF92D7FF"/>
      </right>
      <top/>
      <bottom style="thin">
        <color rgb="FF92D7FF"/>
      </bottom>
      <diagonal/>
    </border>
    <border>
      <left/>
      <right/>
      <top style="thick">
        <color rgb="FF0094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ck">
        <color rgb="FF0094FF"/>
      </bottom>
      <diagonal/>
    </border>
    <border>
      <left/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/>
      <diagonal/>
    </border>
    <border>
      <left style="thick">
        <color rgb="FF0094FF"/>
      </left>
      <right/>
      <top/>
      <bottom style="thick">
        <color rgb="FF0094FF"/>
      </bottom>
      <diagonal/>
    </border>
    <border>
      <left/>
      <right/>
      <top style="thick">
        <color rgb="FF0094FF"/>
      </top>
      <bottom/>
      <diagonal/>
    </border>
    <border>
      <left/>
      <right/>
      <top/>
      <bottom style="thick">
        <color rgb="FF0094FF"/>
      </bottom>
      <diagonal/>
    </border>
    <border>
      <left/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/>
      <right/>
      <top/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/>
      <right style="medium">
        <color rgb="FF0094FF"/>
      </right>
      <top style="thick">
        <color rgb="FF0094FF"/>
      </top>
      <bottom/>
      <diagonal/>
    </border>
    <border>
      <left style="thin">
        <color rgb="FF92D7FF"/>
      </left>
      <right style="thin">
        <color rgb="FF92D7FF"/>
      </right>
      <top/>
      <bottom style="thin">
        <color rgb="FF92D7FF"/>
      </bottom>
      <diagonal/>
    </border>
    <border>
      <left/>
      <right style="medium">
        <color rgb="FF0094FF"/>
      </right>
      <top/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/>
      <diagonal/>
    </border>
    <border>
      <left style="medium">
        <color rgb="FF0094FF"/>
      </left>
      <right/>
      <top/>
      <bottom style="thick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/>
      <diagonal/>
    </border>
    <border>
      <left style="thin">
        <color rgb="FF92D7FF"/>
      </left>
      <right/>
      <top style="thin">
        <color rgb="FF92D7FF"/>
      </top>
      <bottom/>
      <diagonal/>
    </border>
    <border>
      <left style="thick">
        <color rgb="FF0094FF"/>
      </left>
      <right/>
      <top style="thick">
        <color rgb="FF0094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/>
      <diagonal/>
    </border>
    <border>
      <left/>
      <right style="thick">
        <color rgb="FF0094FF"/>
      </right>
      <top/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thin">
        <color rgb="FF92D7FF"/>
      </right>
      <top style="thick">
        <color rgb="FF0094FF"/>
      </top>
      <bottom style="thin">
        <color rgb="FF92D7FF"/>
      </bottom>
      <diagonal/>
    </border>
    <border>
      <left style="thin">
        <color rgb="FF92D7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rgb="FF92D7FF"/>
      </left>
      <right/>
      <top/>
      <bottom/>
      <diagonal/>
    </border>
    <border>
      <left/>
      <right style="medium">
        <color rgb="FF0094FF"/>
      </right>
      <top/>
      <bottom style="thin">
        <color rgb="FF92D7FF"/>
      </bottom>
      <diagonal/>
    </border>
    <border>
      <left style="medium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/>
      <top style="thick">
        <color rgb="FF0094FF"/>
      </top>
      <bottom style="thick">
        <color rgb="FF0094FF"/>
      </bottom>
      <diagonal/>
    </border>
    <border>
      <left/>
      <right/>
      <top style="thick">
        <color rgb="FF0094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/>
      <bottom/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n">
        <color rgb="FF92D7FF"/>
      </bottom>
      <diagonal/>
    </border>
    <border>
      <left/>
      <right style="thick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thin">
        <color rgb="FF92D7FF"/>
      </left>
      <right style="medium">
        <color rgb="FF0094FF"/>
      </right>
      <top/>
      <bottom/>
      <diagonal/>
    </border>
    <border>
      <left style="thin">
        <color rgb="FF92D7FF"/>
      </left>
      <right style="medium">
        <color rgb="FF0094FF"/>
      </right>
      <top/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/>
      <bottom/>
      <diagonal/>
    </border>
    <border>
      <left style="thin">
        <color rgb="FF92D7FF"/>
      </left>
      <right style="thin">
        <color rgb="FF92D7FF"/>
      </right>
      <top/>
      <bottom style="medium">
        <color rgb="FF0094FF"/>
      </bottom>
      <diagonal/>
    </border>
    <border>
      <left style="medium">
        <color rgb="FF0094FF"/>
      </left>
      <right style="thin">
        <color rgb="FF92D7FF"/>
      </right>
      <top/>
      <bottom/>
      <diagonal/>
    </border>
    <border>
      <left style="medium">
        <color rgb="FF0094FF"/>
      </left>
      <right style="thin">
        <color rgb="FF92D7FF"/>
      </right>
      <top/>
      <bottom style="medium">
        <color rgb="FF0094FF"/>
      </bottom>
      <diagonal/>
    </border>
    <border>
      <left style="thick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/>
      <diagonal/>
    </border>
    <border>
      <left style="thick">
        <color rgb="FF0094FF"/>
      </left>
      <right style="thin">
        <color rgb="FF92D7FF"/>
      </right>
      <top/>
      <bottom style="thin">
        <color rgb="FF92D7FF"/>
      </bottom>
      <diagonal/>
    </border>
    <border>
      <left style="thin">
        <color rgb="FF92D7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/>
      <bottom/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/>
      <diagonal/>
    </border>
    <border>
      <left style="medium">
        <color rgb="FF0094FF"/>
      </left>
      <right style="thick">
        <color rgb="FF0094FF"/>
      </right>
      <top/>
      <bottom/>
      <diagonal/>
    </border>
    <border>
      <left style="medium">
        <color rgb="FF0094FF"/>
      </left>
      <right style="thick">
        <color rgb="FF0094FF"/>
      </right>
      <top/>
      <bottom style="thick">
        <color rgb="FF0094FF"/>
      </bottom>
      <diagonal/>
    </border>
    <border>
      <left/>
      <right style="medium">
        <color rgb="FF0094FF"/>
      </right>
      <top/>
      <bottom/>
      <diagonal/>
    </border>
    <border>
      <left style="thick">
        <color rgb="FF0094FF"/>
      </left>
      <right/>
      <top/>
      <bottom/>
      <diagonal/>
    </border>
    <border>
      <left/>
      <right style="thick">
        <color rgb="FF0094FF"/>
      </right>
      <top/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/>
      <diagonal/>
    </border>
    <border>
      <left/>
      <right style="thin">
        <color rgb="FF92D7FF"/>
      </right>
      <top style="thin">
        <color rgb="FF92D7FF"/>
      </top>
      <bottom/>
      <diagonal/>
    </border>
    <border>
      <left/>
      <right style="thick">
        <color rgb="FF0094FF"/>
      </right>
      <top style="thin">
        <color rgb="FF92D7FF"/>
      </top>
      <bottom/>
      <diagonal/>
    </border>
    <border>
      <left/>
      <right style="thin">
        <color rgb="FF92D7FF"/>
      </right>
      <top/>
      <bottom/>
      <diagonal/>
    </border>
    <border>
      <left/>
      <right/>
      <top style="medium">
        <color rgb="FF0094FF"/>
      </top>
      <bottom/>
      <diagonal/>
    </border>
    <border>
      <left/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/>
      <top style="medium">
        <color rgb="FF0094FF"/>
      </top>
      <bottom style="medium">
        <color rgb="FF0094FF"/>
      </bottom>
      <diagonal/>
    </border>
    <border>
      <left/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/>
      <right/>
      <top style="medium">
        <color rgb="FF0094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/>
      <top/>
      <bottom/>
      <diagonal/>
    </border>
    <border>
      <left style="medium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/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/>
      <top style="medium">
        <color rgb="FF0094FF"/>
      </top>
      <bottom/>
      <diagonal/>
    </border>
    <border>
      <left/>
      <right style="medium">
        <color rgb="FF0094FF"/>
      </right>
      <top style="medium">
        <color rgb="FF0094FF"/>
      </top>
      <bottom/>
      <diagonal/>
    </border>
    <border>
      <left style="medium">
        <color rgb="FF0094FF"/>
      </left>
      <right/>
      <top style="medium">
        <color rgb="FF0094FF"/>
      </top>
      <bottom/>
      <diagonal/>
    </border>
    <border>
      <left style="thick">
        <color rgb="FF0094FF"/>
      </left>
      <right/>
      <top/>
      <bottom style="medium">
        <color rgb="FF0094FF"/>
      </bottom>
      <diagonal/>
    </border>
    <border>
      <left/>
      <right style="medium">
        <color rgb="FF0094FF"/>
      </right>
      <top/>
      <bottom style="medium">
        <color rgb="FF0094FF"/>
      </bottom>
      <diagonal/>
    </border>
    <border>
      <left style="medium">
        <color rgb="FF0094FF"/>
      </left>
      <right/>
      <top/>
      <bottom style="medium">
        <color rgb="FF0094FF"/>
      </bottom>
      <diagonal/>
    </border>
    <border>
      <left/>
      <right/>
      <top/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dashed">
        <color rgb="FF92D7FF"/>
      </bottom>
      <diagonal/>
    </border>
    <border>
      <left style="thin">
        <color rgb="FF92D7FF"/>
      </left>
      <right/>
      <top style="thin">
        <color rgb="FF92D7FF"/>
      </top>
      <bottom style="dashed">
        <color rgb="FF92D7FF"/>
      </bottom>
      <diagonal/>
    </border>
    <border>
      <left/>
      <right/>
      <top style="thin">
        <color rgb="FF92D7FF"/>
      </top>
      <bottom style="dashed">
        <color rgb="FF92D7FF"/>
      </bottom>
      <diagonal/>
    </border>
    <border>
      <left/>
      <right style="medium">
        <color rgb="FF0094FF"/>
      </right>
      <top style="thin">
        <color rgb="FF92D7FF"/>
      </top>
      <bottom style="dashed">
        <color rgb="FF92D7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thick">
        <color rgb="FF0094FF"/>
      </left>
      <right style="thin">
        <color rgb="FF92D7FF"/>
      </right>
      <top/>
      <bottom/>
      <diagonal/>
    </border>
    <border>
      <left style="thin">
        <color rgb="FF92D7FF"/>
      </left>
      <right style="thin">
        <color rgb="FF92D7FF"/>
      </right>
      <top style="dashed">
        <color rgb="FF92D7FF"/>
      </top>
      <bottom/>
      <diagonal/>
    </border>
    <border>
      <left style="thin">
        <color rgb="FF92D7FF"/>
      </left>
      <right/>
      <top style="dashed">
        <color rgb="FF92D7FF"/>
      </top>
      <bottom style="hair">
        <color rgb="FF92D7FF"/>
      </bottom>
      <diagonal/>
    </border>
    <border>
      <left style="hair">
        <color rgb="FF92D7FF"/>
      </left>
      <right style="thin">
        <color rgb="FF92D7FF"/>
      </right>
      <top style="dashed">
        <color rgb="FF92D7FF"/>
      </top>
      <bottom style="hair">
        <color rgb="FF92D7FF"/>
      </bottom>
      <diagonal/>
    </border>
    <border>
      <left style="hair">
        <color rgb="FF92D7FF"/>
      </left>
      <right style="thin">
        <color rgb="FF92D7FF"/>
      </right>
      <top/>
      <bottom style="thin">
        <color rgb="FF92D7FF"/>
      </bottom>
      <diagonal/>
    </border>
    <border>
      <left/>
      <right style="medium">
        <color rgb="FF0094FF"/>
      </right>
      <top style="thin">
        <color rgb="FF92D7FF"/>
      </top>
      <bottom/>
      <diagonal/>
    </border>
    <border>
      <left style="medium">
        <color rgb="FF0094FF"/>
      </left>
      <right/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 style="dotted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medium">
        <color rgb="FF0094FF"/>
      </top>
      <bottom/>
      <diagonal/>
    </border>
    <border>
      <left style="medium">
        <color rgb="FF0094FF"/>
      </left>
      <right/>
      <top style="dotted">
        <color rgb="FF0094FF"/>
      </top>
      <bottom style="medium">
        <color rgb="FF0094FF"/>
      </bottom>
      <diagonal/>
    </border>
    <border>
      <left/>
      <right style="medium">
        <color rgb="FF0094FF"/>
      </right>
      <top style="dotted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dotted">
        <color rgb="FF0094FF"/>
      </top>
      <bottom style="thick">
        <color rgb="FF0094FF"/>
      </bottom>
      <diagonal/>
    </border>
    <border>
      <left style="medium">
        <color rgb="FF0094FF"/>
      </left>
      <right/>
      <top style="dotted">
        <color rgb="FF0094FF"/>
      </top>
      <bottom style="thick">
        <color rgb="FF0094FF"/>
      </bottom>
      <diagonal/>
    </border>
    <border>
      <left/>
      <right style="medium">
        <color rgb="FF0094FF"/>
      </right>
      <top style="dotted">
        <color rgb="FF0094FF"/>
      </top>
      <bottom style="thick">
        <color rgb="FF0094FF"/>
      </bottom>
      <diagonal/>
    </border>
    <border>
      <left/>
      <right/>
      <top style="dotted">
        <color rgb="FF0094FF"/>
      </top>
      <bottom style="medium">
        <color rgb="FF0094FF"/>
      </bottom>
      <diagonal/>
    </border>
    <border>
      <left/>
      <right/>
      <top style="dotted">
        <color rgb="FF0094FF"/>
      </top>
      <bottom style="thick">
        <color rgb="FF0094FF"/>
      </bottom>
      <diagonal/>
    </border>
    <border>
      <left/>
      <right style="medium">
        <color rgb="FF0094FF"/>
      </right>
      <top style="hair">
        <color rgb="FF0094FF"/>
      </top>
      <bottom style="hair">
        <color rgb="FF0094FF"/>
      </bottom>
      <diagonal/>
    </border>
    <border>
      <left style="medium">
        <color rgb="FF0094FF"/>
      </left>
      <right style="thin">
        <color rgb="FF92D7FF"/>
      </right>
      <top style="thin">
        <color rgb="FF0094FF"/>
      </top>
      <bottom/>
      <diagonal/>
    </border>
    <border>
      <left style="thin">
        <color rgb="FF92D7FF"/>
      </left>
      <right style="thin">
        <color rgb="FF92D7FF"/>
      </right>
      <top style="thin">
        <color rgb="FF0094FF"/>
      </top>
      <bottom/>
      <diagonal/>
    </border>
    <border>
      <left style="thin">
        <color rgb="FF92D7FF"/>
      </left>
      <right style="medium">
        <color rgb="FF0094FF"/>
      </right>
      <top style="thin">
        <color rgb="FF0094FF"/>
      </top>
      <bottom/>
      <diagonal/>
    </border>
    <border>
      <left/>
      <right/>
      <top style="hair">
        <color rgb="FF0094FF"/>
      </top>
      <bottom style="hair">
        <color rgb="FF0094FF"/>
      </bottom>
      <diagonal/>
    </border>
    <border>
      <left style="medium">
        <color rgb="FF0094FF"/>
      </left>
      <right/>
      <top style="hair">
        <color rgb="FF0094FF"/>
      </top>
      <bottom style="hair">
        <color rgb="FF0094FF"/>
      </bottom>
      <diagonal/>
    </border>
    <border>
      <left style="medium">
        <color rgb="FF0094FF"/>
      </left>
      <right style="thin">
        <color rgb="FF92D7FF"/>
      </right>
      <top style="hair">
        <color rgb="FF0094FF"/>
      </top>
      <bottom style="hair">
        <color rgb="FF0094FF"/>
      </bottom>
      <diagonal/>
    </border>
    <border>
      <left style="thin">
        <color rgb="FF92D7FF"/>
      </left>
      <right style="thin">
        <color rgb="FF92D7FF"/>
      </right>
      <top style="hair">
        <color rgb="FF0094FF"/>
      </top>
      <bottom style="hair">
        <color rgb="FF0094FF"/>
      </bottom>
      <diagonal/>
    </border>
    <border>
      <left style="thin">
        <color rgb="FF92D7FF"/>
      </left>
      <right style="medium">
        <color rgb="FF0094FF"/>
      </right>
      <top style="hair">
        <color rgb="FF0094FF"/>
      </top>
      <bottom style="hair">
        <color rgb="FF0094FF"/>
      </bottom>
      <diagonal/>
    </border>
    <border>
      <left/>
      <right/>
      <top style="medium">
        <color rgb="FF0094FF"/>
      </top>
      <bottom style="dotted">
        <color rgb="FF0094FF"/>
      </bottom>
      <diagonal/>
    </border>
    <border>
      <left/>
      <right style="medium">
        <color rgb="FF0094FF"/>
      </right>
      <top style="medium">
        <color rgb="FF0094FF"/>
      </top>
      <bottom style="dotted">
        <color rgb="FF0094FF"/>
      </bottom>
      <diagonal/>
    </border>
    <border>
      <left style="medium">
        <color rgb="FF0094FF"/>
      </left>
      <right/>
      <top style="medium">
        <color rgb="FF0094FF"/>
      </top>
      <bottom style="dotted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/>
      <diagonal/>
    </border>
    <border>
      <left style="thin">
        <color rgb="FF92D7FF"/>
      </left>
      <right/>
      <top style="hair">
        <color rgb="FF92D7FF"/>
      </top>
      <bottom style="thin">
        <color rgb="FF92D7FF"/>
      </bottom>
      <diagonal/>
    </border>
    <border>
      <left/>
      <right/>
      <top style="hair">
        <color rgb="FF92D7FF"/>
      </top>
      <bottom style="thin">
        <color rgb="FF92D7FF"/>
      </bottom>
      <diagonal/>
    </border>
    <border>
      <left/>
      <right style="medium">
        <color rgb="FF0094FF"/>
      </right>
      <top style="hair">
        <color rgb="FF92D7FF"/>
      </top>
      <bottom style="thin">
        <color rgb="FF92D7FF"/>
      </bottom>
      <diagonal/>
    </border>
    <border>
      <left/>
      <right/>
      <top style="dashed">
        <color rgb="FF92D7FF"/>
      </top>
      <bottom style="hair">
        <color rgb="FF92D7FF"/>
      </bottom>
      <diagonal/>
    </border>
    <border>
      <left/>
      <right style="medium">
        <color rgb="FF0094FF"/>
      </right>
      <top style="dashed">
        <color rgb="FF92D7FF"/>
      </top>
      <bottom style="hair">
        <color rgb="FF92D7FF"/>
      </bottom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/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/>
      <diagonal/>
    </border>
    <border>
      <left style="thick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 style="thick">
        <color rgb="FF0094FF"/>
      </right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/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medium">
        <color rgb="FF0094FF"/>
      </bottom>
      <diagonal/>
    </border>
    <border>
      <left style="thin">
        <color rgb="FF92D7FF"/>
      </left>
      <right/>
      <top style="thin">
        <color rgb="FF92D7FF"/>
      </top>
      <bottom style="medium">
        <color rgb="FF0094FF"/>
      </bottom>
      <diagonal/>
    </border>
    <border>
      <left/>
      <right style="thin">
        <color rgb="FF92D7FF"/>
      </right>
      <top style="thin">
        <color rgb="FF92D7FF"/>
      </top>
      <bottom style="medium">
        <color rgb="FF0094FF"/>
      </bottom>
      <diagonal/>
    </border>
    <border>
      <left/>
      <right/>
      <top style="thin">
        <color rgb="FF92D7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medium">
        <color rgb="FF0094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94FF"/>
      </right>
      <top style="medium">
        <color rgb="FF0094FF"/>
      </top>
      <bottom style="medium">
        <color rgb="FF0094FF"/>
      </bottom>
      <diagonal/>
    </border>
    <border>
      <left/>
      <right style="thick">
        <color rgb="FF0094FF"/>
      </right>
      <top style="medium">
        <color rgb="FF0094FF"/>
      </top>
      <bottom/>
      <diagonal/>
    </border>
    <border>
      <left/>
      <right style="thick">
        <color rgb="FF0094FF"/>
      </right>
      <top/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 style="thick">
        <color rgb="FF0094FF"/>
      </top>
      <bottom/>
      <diagonal/>
    </border>
    <border>
      <left style="thin">
        <color rgb="FF92D7FF"/>
      </left>
      <right/>
      <top style="thick">
        <color rgb="FF0094FF"/>
      </top>
      <bottom/>
      <diagonal/>
    </border>
    <border>
      <left/>
      <right/>
      <top style="thin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n">
        <color rgb="FF0094FF"/>
      </top>
      <bottom style="medium">
        <color rgb="FF0094FF"/>
      </bottom>
      <diagonal/>
    </border>
    <border>
      <left style="medium">
        <color rgb="FF0094FF"/>
      </left>
      <right/>
      <top style="thin">
        <color rgb="FF0094FF"/>
      </top>
      <bottom style="medium">
        <color rgb="FF0094FF"/>
      </bottom>
      <diagonal/>
    </border>
    <border>
      <left/>
      <right/>
      <top style="thin">
        <color rgb="FF0094FF"/>
      </top>
      <bottom style="hair">
        <color rgb="FF0094FF"/>
      </bottom>
      <diagonal/>
    </border>
    <border>
      <left/>
      <right style="medium">
        <color rgb="FF0094FF"/>
      </right>
      <top style="thin">
        <color rgb="FF0094FF"/>
      </top>
      <bottom style="hair">
        <color rgb="FF0094FF"/>
      </bottom>
      <diagonal/>
    </border>
    <border>
      <left/>
      <right/>
      <top style="medium">
        <color rgb="FF0094FF"/>
      </top>
      <bottom style="thin">
        <color rgb="FF0094FF"/>
      </bottom>
      <diagonal/>
    </border>
    <border>
      <left/>
      <right style="medium">
        <color rgb="FF0094FF"/>
      </right>
      <top style="medium">
        <color rgb="FF0094FF"/>
      </top>
      <bottom style="thin">
        <color rgb="FF0094FF"/>
      </bottom>
      <diagonal/>
    </border>
    <border>
      <left/>
      <right/>
      <top style="hair">
        <color rgb="FF0094FF"/>
      </top>
      <bottom style="thin">
        <color rgb="FF0094FF"/>
      </bottom>
      <diagonal/>
    </border>
    <border>
      <left/>
      <right style="medium">
        <color rgb="FF0094FF"/>
      </right>
      <top style="hair">
        <color rgb="FF0094FF"/>
      </top>
      <bottom style="thin">
        <color rgb="FF0094FF"/>
      </bottom>
      <diagonal/>
    </border>
    <border>
      <left style="thin">
        <color rgb="FF92D7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thin">
        <color rgb="FF92D7FF"/>
      </right>
      <top style="thick">
        <color rgb="FF0094FF"/>
      </top>
      <bottom/>
      <diagonal/>
    </border>
    <border>
      <left style="medium">
        <color rgb="FF0094FF"/>
      </left>
      <right/>
      <top style="medium">
        <color rgb="FF0094FF"/>
      </top>
      <bottom style="thin">
        <color rgb="FF0094FF"/>
      </bottom>
      <diagonal/>
    </border>
    <border>
      <left style="medium">
        <color rgb="FF0094FF"/>
      </left>
      <right/>
      <top style="thin">
        <color rgb="FF0094FF"/>
      </top>
      <bottom style="hair">
        <color rgb="FF0094FF"/>
      </bottom>
      <diagonal/>
    </border>
    <border>
      <left style="medium">
        <color rgb="FF0094FF"/>
      </left>
      <right/>
      <top style="hair">
        <color rgb="FF0094FF"/>
      </top>
      <bottom style="thin">
        <color rgb="FF0094FF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51" fillId="0" borderId="0" applyFont="0" applyFill="0" applyBorder="0" applyAlignment="0" applyProtection="0">
      <alignment vertical="center"/>
    </xf>
  </cellStyleXfs>
  <cellXfs count="105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2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6" xfId="0" applyBorder="1"/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8" fontId="7" fillId="3" borderId="56" xfId="0" applyNumberFormat="1" applyFont="1" applyFill="1" applyBorder="1" applyAlignment="1">
      <alignment vertical="center"/>
    </xf>
    <xf numFmtId="178" fontId="7" fillId="3" borderId="57" xfId="0" applyNumberFormat="1" applyFont="1" applyFill="1" applyBorder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top"/>
    </xf>
    <xf numFmtId="0" fontId="25" fillId="0" borderId="3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1" fillId="7" borderId="0" xfId="0" applyFont="1" applyFill="1" applyAlignment="1">
      <alignment horizontal="left" vertical="center"/>
    </xf>
    <xf numFmtId="0" fontId="1" fillId="7" borderId="35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30" fillId="0" borderId="0" xfId="0" applyFont="1" applyAlignment="1">
      <alignment vertical="center" shrinkToFi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8" fillId="0" borderId="77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0" fillId="0" borderId="0" xfId="0" applyNumberFormat="1"/>
    <xf numFmtId="0" fontId="0" fillId="0" borderId="86" xfId="0" applyBorder="1"/>
    <xf numFmtId="0" fontId="0" fillId="0" borderId="60" xfId="0" applyBorder="1"/>
    <xf numFmtId="0" fontId="14" fillId="0" borderId="7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8" xfId="0" applyFont="1" applyBorder="1" applyAlignment="1">
      <alignment vertical="center"/>
    </xf>
    <xf numFmtId="0" fontId="14" fillId="0" borderId="89" xfId="0" applyFont="1" applyBorder="1" applyAlignment="1">
      <alignment vertical="center"/>
    </xf>
    <xf numFmtId="0" fontId="11" fillId="7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center" vertical="top"/>
    </xf>
    <xf numFmtId="0" fontId="0" fillId="0" borderId="12" xfId="0" applyBorder="1" applyAlignment="1">
      <alignment vertical="center"/>
    </xf>
    <xf numFmtId="0" fontId="36" fillId="7" borderId="0" xfId="0" applyFont="1" applyFill="1" applyAlignment="1">
      <alignment horizontal="left" vertical="center"/>
    </xf>
    <xf numFmtId="0" fontId="31" fillId="7" borderId="0" xfId="0" applyFont="1" applyFill="1" applyAlignment="1">
      <alignment horizontal="left" vertical="center"/>
    </xf>
    <xf numFmtId="0" fontId="29" fillId="0" borderId="35" xfId="0" applyFont="1" applyBorder="1" applyAlignment="1">
      <alignment horizontal="left" vertical="top"/>
    </xf>
    <xf numFmtId="0" fontId="29" fillId="7" borderId="13" xfId="0" applyFont="1" applyFill="1" applyBorder="1" applyAlignment="1">
      <alignment horizontal="left" vertical="top"/>
    </xf>
    <xf numFmtId="0" fontId="32" fillId="7" borderId="13" xfId="0" applyFont="1" applyFill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38" fillId="8" borderId="92" xfId="0" applyFont="1" applyFill="1" applyBorder="1" applyAlignment="1">
      <alignment horizontal="center" vertical="center" wrapText="1"/>
    </xf>
    <xf numFmtId="0" fontId="37" fillId="8" borderId="92" xfId="0" applyFont="1" applyFill="1" applyBorder="1" applyAlignment="1">
      <alignment horizontal="center" vertical="center" wrapText="1"/>
    </xf>
    <xf numFmtId="176" fontId="1" fillId="7" borderId="92" xfId="0" applyNumberFormat="1" applyFont="1" applyFill="1" applyBorder="1" applyAlignment="1">
      <alignment horizontal="center" vertical="center"/>
    </xf>
    <xf numFmtId="0" fontId="45" fillId="7" borderId="35" xfId="0" applyFont="1" applyFill="1" applyBorder="1" applyAlignment="1">
      <alignment horizontal="left" vertical="center"/>
    </xf>
    <xf numFmtId="0" fontId="44" fillId="7" borderId="35" xfId="0" applyFont="1" applyFill="1" applyBorder="1" applyAlignment="1">
      <alignment horizontal="left" vertical="center"/>
    </xf>
    <xf numFmtId="0" fontId="45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 vertical="center"/>
    </xf>
    <xf numFmtId="0" fontId="43" fillId="0" borderId="7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center" wrapText="1"/>
    </xf>
    <xf numFmtId="0" fontId="41" fillId="7" borderId="0" xfId="0" applyFont="1" applyFill="1" applyAlignment="1">
      <alignment horizontal="left" vertical="top"/>
    </xf>
    <xf numFmtId="0" fontId="41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1" fontId="0" fillId="0" borderId="0" xfId="0" applyNumberFormat="1" applyAlignment="1">
      <alignment vertical="center"/>
    </xf>
    <xf numFmtId="0" fontId="41" fillId="0" borderId="0" xfId="0" applyFont="1" applyAlignment="1">
      <alignment horizontal="left" vertical="top"/>
    </xf>
    <xf numFmtId="0" fontId="54" fillId="0" borderId="0" xfId="0" applyFont="1"/>
    <xf numFmtId="0" fontId="52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52" xfId="0" applyFont="1" applyBorder="1" applyAlignment="1">
      <alignment vertical="center"/>
    </xf>
    <xf numFmtId="0" fontId="54" fillId="0" borderId="1" xfId="0" applyFont="1" applyBorder="1"/>
    <xf numFmtId="0" fontId="2" fillId="0" borderId="0" xfId="0" applyFont="1" applyAlignment="1">
      <alignment vertical="top" wrapText="1"/>
    </xf>
    <xf numFmtId="0" fontId="53" fillId="0" borderId="26" xfId="0" applyFont="1" applyBorder="1"/>
    <xf numFmtId="0" fontId="57" fillId="0" borderId="1" xfId="0" applyFont="1" applyBorder="1"/>
    <xf numFmtId="0" fontId="57" fillId="0" borderId="0" xfId="0" applyFont="1"/>
    <xf numFmtId="0" fontId="44" fillId="0" borderId="108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44" fillId="0" borderId="1" xfId="0" applyFont="1" applyBorder="1"/>
    <xf numFmtId="0" fontId="59" fillId="0" borderId="0" xfId="0" applyFont="1"/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1" fillId="0" borderId="0" xfId="0" applyFont="1" applyAlignment="1">
      <alignment horizontal="center"/>
    </xf>
    <xf numFmtId="1" fontId="2" fillId="3" borderId="115" xfId="0" applyNumberFormat="1" applyFont="1" applyFill="1" applyBorder="1" applyAlignment="1">
      <alignment horizontal="center" vertical="center" shrinkToFit="1"/>
    </xf>
    <xf numFmtId="1" fontId="14" fillId="7" borderId="78" xfId="0" applyNumberFormat="1" applyFont="1" applyFill="1" applyBorder="1" applyAlignment="1">
      <alignment horizontal="center" vertical="center"/>
    </xf>
    <xf numFmtId="1" fontId="14" fillId="7" borderId="8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3" fillId="0" borderId="13" xfId="0" applyFont="1" applyBorder="1"/>
    <xf numFmtId="1" fontId="50" fillId="3" borderId="5" xfId="0" applyNumberFormat="1" applyFont="1" applyFill="1" applyBorder="1" applyAlignment="1">
      <alignment horizontal="center" vertical="center"/>
    </xf>
    <xf numFmtId="0" fontId="45" fillId="0" borderId="0" xfId="0" applyFont="1"/>
    <xf numFmtId="0" fontId="28" fillId="7" borderId="92" xfId="0" applyFont="1" applyFill="1" applyBorder="1" applyAlignment="1">
      <alignment vertical="center"/>
    </xf>
    <xf numFmtId="0" fontId="28" fillId="7" borderId="102" xfId="0" applyFont="1" applyFill="1" applyBorder="1" applyAlignment="1">
      <alignment vertical="center"/>
    </xf>
    <xf numFmtId="0" fontId="28" fillId="7" borderId="105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8" fillId="7" borderId="85" xfId="0" applyFont="1" applyFill="1" applyBorder="1" applyAlignment="1">
      <alignment vertical="center"/>
    </xf>
    <xf numFmtId="1" fontId="63" fillId="9" borderId="59" xfId="0" applyNumberFormat="1" applyFont="1" applyFill="1" applyBorder="1" applyAlignment="1">
      <alignment horizontal="center" vertical="center"/>
    </xf>
    <xf numFmtId="1" fontId="61" fillId="9" borderId="23" xfId="0" applyNumberFormat="1" applyFont="1" applyFill="1" applyBorder="1" applyAlignment="1">
      <alignment horizontal="center" vertical="center"/>
    </xf>
    <xf numFmtId="1" fontId="61" fillId="9" borderId="24" xfId="0" applyNumberFormat="1" applyFont="1" applyFill="1" applyBorder="1" applyAlignment="1">
      <alignment horizontal="center" vertical="center"/>
    </xf>
    <xf numFmtId="1" fontId="61" fillId="9" borderId="78" xfId="0" applyNumberFormat="1" applyFont="1" applyFill="1" applyBorder="1" applyAlignment="1">
      <alignment horizontal="center" vertical="center"/>
    </xf>
    <xf numFmtId="1" fontId="61" fillId="9" borderId="79" xfId="0" applyNumberFormat="1" applyFont="1" applyFill="1" applyBorder="1" applyAlignment="1">
      <alignment horizontal="center" vertical="center"/>
    </xf>
    <xf numFmtId="1" fontId="61" fillId="9" borderId="80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14" fillId="7" borderId="107" xfId="0" applyFont="1" applyFill="1" applyBorder="1" applyAlignment="1">
      <alignment vertical="center"/>
    </xf>
    <xf numFmtId="0" fontId="14" fillId="7" borderId="10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14" fillId="7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40" fillId="7" borderId="35" xfId="0" applyFont="1" applyFill="1" applyBorder="1" applyAlignment="1">
      <alignment horizontal="left" vertical="center"/>
    </xf>
    <xf numFmtId="0" fontId="41" fillId="7" borderId="35" xfId="0" applyFont="1" applyFill="1" applyBorder="1" applyAlignment="1">
      <alignment horizontal="left" vertical="center"/>
    </xf>
    <xf numFmtId="0" fontId="40" fillId="7" borderId="0" xfId="0" applyFont="1" applyFill="1" applyAlignment="1">
      <alignment horizontal="left" vertical="center"/>
    </xf>
    <xf numFmtId="0" fontId="41" fillId="7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 wrapText="1"/>
    </xf>
    <xf numFmtId="1" fontId="61" fillId="7" borderId="0" xfId="0" applyNumberFormat="1" applyFont="1" applyFill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2" fontId="28" fillId="0" borderId="77" xfId="0" applyNumberFormat="1" applyFont="1" applyBorder="1" applyAlignment="1">
      <alignment horizontal="center" vertical="center"/>
    </xf>
    <xf numFmtId="1" fontId="63" fillId="9" borderId="77" xfId="0" applyNumberFormat="1" applyFont="1" applyFill="1" applyBorder="1" applyAlignment="1">
      <alignment horizontal="center" vertical="center"/>
    </xf>
    <xf numFmtId="1" fontId="61" fillId="9" borderId="77" xfId="0" applyNumberFormat="1" applyFont="1" applyFill="1" applyBorder="1" applyAlignment="1">
      <alignment horizontal="center" vertical="center"/>
    </xf>
    <xf numFmtId="1" fontId="61" fillId="9" borderId="112" xfId="0" applyNumberFormat="1" applyFont="1" applyFill="1" applyBorder="1" applyAlignment="1">
      <alignment horizontal="center" vertical="center"/>
    </xf>
    <xf numFmtId="1" fontId="64" fillId="0" borderId="0" xfId="0" applyNumberFormat="1" applyFont="1" applyAlignment="1">
      <alignment vertical="center"/>
    </xf>
    <xf numFmtId="1" fontId="61" fillId="9" borderId="153" xfId="0" applyNumberFormat="1" applyFont="1" applyFill="1" applyBorder="1" applyAlignment="1">
      <alignment horizontal="center" vertical="center"/>
    </xf>
    <xf numFmtId="1" fontId="61" fillId="9" borderId="120" xfId="0" applyNumberFormat="1" applyFont="1" applyFill="1" applyBorder="1" applyAlignment="1">
      <alignment horizontal="center" vertical="center"/>
    </xf>
    <xf numFmtId="1" fontId="61" fillId="9" borderId="44" xfId="0" applyNumberFormat="1" applyFont="1" applyFill="1" applyBorder="1" applyAlignment="1">
      <alignment horizontal="center" vertical="center"/>
    </xf>
    <xf numFmtId="1" fontId="61" fillId="9" borderId="15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2" fillId="0" borderId="155" xfId="0" applyFont="1" applyBorder="1" applyAlignment="1">
      <alignment horizontal="center" vertical="center"/>
    </xf>
    <xf numFmtId="0" fontId="44" fillId="0" borderId="156" xfId="0" applyFont="1" applyBorder="1" applyAlignment="1">
      <alignment vertical="center" wrapText="1"/>
    </xf>
    <xf numFmtId="180" fontId="14" fillId="3" borderId="116" xfId="0" applyNumberFormat="1" applyFont="1" applyFill="1" applyBorder="1" applyAlignment="1">
      <alignment horizontal="right" vertical="center" shrinkToFit="1"/>
    </xf>
    <xf numFmtId="180" fontId="48" fillId="3" borderId="117" xfId="0" applyNumberFormat="1" applyFont="1" applyFill="1" applyBorder="1" applyAlignment="1">
      <alignment horizontal="right" vertical="center"/>
    </xf>
    <xf numFmtId="1" fontId="45" fillId="0" borderId="54" xfId="0" applyNumberFormat="1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 vertical="center" wrapText="1"/>
    </xf>
    <xf numFmtId="1" fontId="71" fillId="9" borderId="44" xfId="0" applyNumberFormat="1" applyFont="1" applyFill="1" applyBorder="1" applyAlignment="1">
      <alignment horizontal="center" vertical="center"/>
    </xf>
    <xf numFmtId="1" fontId="71" fillId="9" borderId="23" xfId="0" applyNumberFormat="1" applyFont="1" applyFill="1" applyBorder="1" applyAlignment="1">
      <alignment horizontal="center" vertical="center"/>
    </xf>
    <xf numFmtId="1" fontId="71" fillId="9" borderId="24" xfId="0" applyNumberFormat="1" applyFont="1" applyFill="1" applyBorder="1" applyAlignment="1">
      <alignment horizontal="center" vertical="center"/>
    </xf>
    <xf numFmtId="1" fontId="71" fillId="9" borderId="54" xfId="0" applyNumberFormat="1" applyFont="1" applyFill="1" applyBorder="1" applyAlignment="1">
      <alignment horizontal="center" vertical="center"/>
    </xf>
    <xf numFmtId="1" fontId="71" fillId="9" borderId="22" xfId="0" applyNumberFormat="1" applyFont="1" applyFill="1" applyBorder="1" applyAlignment="1">
      <alignment horizontal="center" vertical="center"/>
    </xf>
    <xf numFmtId="1" fontId="71" fillId="9" borderId="119" xfId="0" applyNumberFormat="1" applyFont="1" applyFill="1" applyBorder="1" applyAlignment="1">
      <alignment horizontal="center" vertical="center"/>
    </xf>
    <xf numFmtId="1" fontId="43" fillId="6" borderId="137" xfId="0" applyNumberFormat="1" applyFont="1" applyFill="1" applyBorder="1" applyAlignment="1">
      <alignment horizontal="center" vertical="center"/>
    </xf>
    <xf numFmtId="1" fontId="45" fillId="7" borderId="137" xfId="0" applyNumberFormat="1" applyFont="1" applyFill="1" applyBorder="1" applyAlignment="1">
      <alignment horizontal="center" vertical="center"/>
    </xf>
    <xf numFmtId="1" fontId="28" fillId="7" borderId="69" xfId="0" applyNumberFormat="1" applyFont="1" applyFill="1" applyBorder="1" applyAlignment="1">
      <alignment horizontal="center" vertical="center"/>
    </xf>
    <xf numFmtId="1" fontId="28" fillId="7" borderId="67" xfId="0" applyNumberFormat="1" applyFont="1" applyFill="1" applyBorder="1" applyAlignment="1">
      <alignment horizontal="center" vertical="center"/>
    </xf>
    <xf numFmtId="1" fontId="45" fillId="3" borderId="67" xfId="0" applyNumberFormat="1" applyFont="1" applyFill="1" applyBorder="1" applyAlignment="1">
      <alignment horizontal="center" vertical="center"/>
    </xf>
    <xf numFmtId="1" fontId="28" fillId="7" borderId="65" xfId="0" applyNumberFormat="1" applyFont="1" applyFill="1" applyBorder="1" applyAlignment="1">
      <alignment horizontal="center" vertical="center"/>
    </xf>
    <xf numFmtId="1" fontId="2" fillId="6" borderId="59" xfId="0" applyNumberFormat="1" applyFont="1" applyFill="1" applyBorder="1" applyAlignment="1">
      <alignment horizontal="right" vertical="center"/>
    </xf>
    <xf numFmtId="1" fontId="2" fillId="6" borderId="78" xfId="0" applyNumberFormat="1" applyFont="1" applyFill="1" applyBorder="1" applyAlignment="1">
      <alignment horizontal="right" vertical="center"/>
    </xf>
    <xf numFmtId="1" fontId="2" fillId="6" borderId="23" xfId="0" applyNumberFormat="1" applyFont="1" applyFill="1" applyBorder="1" applyAlignment="1">
      <alignment horizontal="right" vertical="center"/>
    </xf>
    <xf numFmtId="1" fontId="2" fillId="6" borderId="79" xfId="0" applyNumberFormat="1" applyFont="1" applyFill="1" applyBorder="1" applyAlignment="1">
      <alignment horizontal="right" vertical="center"/>
    </xf>
    <xf numFmtId="1" fontId="2" fillId="6" borderId="24" xfId="0" applyNumberFormat="1" applyFont="1" applyFill="1" applyBorder="1" applyAlignment="1">
      <alignment horizontal="right" vertical="center"/>
    </xf>
    <xf numFmtId="1" fontId="2" fillId="6" borderId="80" xfId="0" applyNumberFormat="1" applyFont="1" applyFill="1" applyBorder="1" applyAlignment="1">
      <alignment horizontal="right" vertical="center"/>
    </xf>
    <xf numFmtId="1" fontId="2" fillId="6" borderId="44" xfId="0" applyNumberFormat="1" applyFont="1" applyFill="1" applyBorder="1" applyAlignment="1">
      <alignment horizontal="right" vertical="center"/>
    </xf>
    <xf numFmtId="1" fontId="2" fillId="6" borderId="153" xfId="0" applyNumberFormat="1" applyFont="1" applyFill="1" applyBorder="1" applyAlignment="1">
      <alignment horizontal="right" vertical="center"/>
    </xf>
    <xf numFmtId="1" fontId="28" fillId="6" borderId="69" xfId="0" applyNumberFormat="1" applyFont="1" applyFill="1" applyBorder="1" applyAlignment="1">
      <alignment horizontal="right" vertical="center"/>
    </xf>
    <xf numFmtId="1" fontId="28" fillId="6" borderId="67" xfId="0" applyNumberFormat="1" applyFont="1" applyFill="1" applyBorder="1" applyAlignment="1">
      <alignment horizontal="right" vertical="center"/>
    </xf>
    <xf numFmtId="1" fontId="43" fillId="6" borderId="67" xfId="0" applyNumberFormat="1" applyFont="1" applyFill="1" applyBorder="1" applyAlignment="1">
      <alignment horizontal="right" vertical="center"/>
    </xf>
    <xf numFmtId="1" fontId="28" fillId="6" borderId="65" xfId="0" applyNumberFormat="1" applyFont="1" applyFill="1" applyBorder="1" applyAlignment="1">
      <alignment horizontal="right" vertical="center"/>
    </xf>
    <xf numFmtId="1" fontId="28" fillId="6" borderId="131" xfId="0" applyNumberFormat="1" applyFont="1" applyFill="1" applyBorder="1" applyAlignment="1">
      <alignment horizontal="right" vertical="center"/>
    </xf>
    <xf numFmtId="1" fontId="28" fillId="6" borderId="132" xfId="0" applyNumberFormat="1" applyFont="1" applyFill="1" applyBorder="1" applyAlignment="1">
      <alignment horizontal="right" vertical="center"/>
    </xf>
    <xf numFmtId="1" fontId="28" fillId="6" borderId="133" xfId="0" applyNumberFormat="1" applyFont="1" applyFill="1" applyBorder="1" applyAlignment="1">
      <alignment horizontal="right" vertical="center"/>
    </xf>
    <xf numFmtId="1" fontId="28" fillId="6" borderId="136" xfId="0" applyNumberFormat="1" applyFont="1" applyFill="1" applyBorder="1" applyAlignment="1">
      <alignment horizontal="right" vertical="center"/>
    </xf>
    <xf numFmtId="1" fontId="28" fillId="6" borderId="137" xfId="0" applyNumberFormat="1" applyFont="1" applyFill="1" applyBorder="1" applyAlignment="1">
      <alignment horizontal="right" vertical="center"/>
    </xf>
    <xf numFmtId="1" fontId="28" fillId="6" borderId="138" xfId="0" applyNumberFormat="1" applyFont="1" applyFill="1" applyBorder="1" applyAlignment="1">
      <alignment horizontal="right" vertical="center"/>
    </xf>
    <xf numFmtId="1" fontId="28" fillId="7" borderId="136" xfId="0" applyNumberFormat="1" applyFont="1" applyFill="1" applyBorder="1" applyAlignment="1">
      <alignment horizontal="right" vertical="center"/>
    </xf>
    <xf numFmtId="1" fontId="28" fillId="7" borderId="137" xfId="0" applyNumberFormat="1" applyFont="1" applyFill="1" applyBorder="1" applyAlignment="1">
      <alignment horizontal="right" vertical="center"/>
    </xf>
    <xf numFmtId="1" fontId="28" fillId="7" borderId="138" xfId="0" applyNumberFormat="1" applyFont="1" applyFill="1" applyBorder="1" applyAlignment="1">
      <alignment horizontal="right" vertical="center"/>
    </xf>
    <xf numFmtId="0" fontId="25" fillId="0" borderId="136" xfId="0" applyFont="1" applyBorder="1" applyAlignment="1">
      <alignment horizontal="right" vertical="center"/>
    </xf>
    <xf numFmtId="0" fontId="25" fillId="0" borderId="137" xfId="0" applyFont="1" applyBorder="1" applyAlignment="1">
      <alignment horizontal="right" vertical="center"/>
    </xf>
    <xf numFmtId="0" fontId="25" fillId="0" borderId="138" xfId="0" applyFont="1" applyBorder="1" applyAlignment="1">
      <alignment horizontal="right" vertical="center"/>
    </xf>
    <xf numFmtId="1" fontId="43" fillId="6" borderId="132" xfId="0" applyNumberFormat="1" applyFont="1" applyFill="1" applyBorder="1" applyAlignment="1">
      <alignment horizontal="center" vertical="center"/>
    </xf>
    <xf numFmtId="0" fontId="45" fillId="0" borderId="137" xfId="0" applyFont="1" applyBorder="1" applyAlignment="1">
      <alignment horizontal="center" vertical="center"/>
    </xf>
    <xf numFmtId="0" fontId="72" fillId="7" borderId="0" xfId="0" applyFont="1" applyFill="1" applyAlignment="1">
      <alignment vertical="center"/>
    </xf>
    <xf numFmtId="1" fontId="45" fillId="7" borderId="15" xfId="0" applyNumberFormat="1" applyFont="1" applyFill="1" applyBorder="1" applyAlignment="1">
      <alignment horizontal="center" vertical="center"/>
    </xf>
    <xf numFmtId="1" fontId="45" fillId="7" borderId="20" xfId="0" applyNumberFormat="1" applyFont="1" applyFill="1" applyBorder="1" applyAlignment="1">
      <alignment horizontal="center" vertical="center" wrapText="1"/>
    </xf>
    <xf numFmtId="1" fontId="45" fillId="7" borderId="22" xfId="0" applyNumberFormat="1" applyFont="1" applyFill="1" applyBorder="1" applyAlignment="1">
      <alignment horizontal="center" vertical="center"/>
    </xf>
    <xf numFmtId="1" fontId="45" fillId="7" borderId="22" xfId="0" applyNumberFormat="1" applyFont="1" applyFill="1" applyBorder="1" applyAlignment="1">
      <alignment horizontal="center" vertical="center" wrapText="1"/>
    </xf>
    <xf numFmtId="1" fontId="45" fillId="7" borderId="119" xfId="0" applyNumberFormat="1" applyFont="1" applyFill="1" applyBorder="1" applyAlignment="1">
      <alignment horizontal="center" vertical="center"/>
    </xf>
    <xf numFmtId="1" fontId="45" fillId="7" borderId="119" xfId="0" applyNumberFormat="1" applyFont="1" applyFill="1" applyBorder="1" applyAlignment="1">
      <alignment horizontal="center" vertical="center" wrapText="1"/>
    </xf>
    <xf numFmtId="38" fontId="45" fillId="0" borderId="44" xfId="2" applyFont="1" applyBorder="1" applyAlignment="1">
      <alignment horizontal="center" vertical="center"/>
    </xf>
    <xf numFmtId="38" fontId="45" fillId="0" borderId="23" xfId="2" applyFont="1" applyBorder="1" applyAlignment="1">
      <alignment horizontal="center" vertical="center"/>
    </xf>
    <xf numFmtId="2" fontId="45" fillId="0" borderId="23" xfId="0" applyNumberFormat="1" applyFont="1" applyBorder="1" applyAlignment="1">
      <alignment horizontal="center" vertical="center"/>
    </xf>
    <xf numFmtId="2" fontId="45" fillId="0" borderId="24" xfId="0" applyNumberFormat="1" applyFont="1" applyBorder="1" applyAlignment="1">
      <alignment horizontal="center" vertical="center"/>
    </xf>
    <xf numFmtId="1" fontId="45" fillId="0" borderId="17" xfId="0" applyNumberFormat="1" applyFont="1" applyBorder="1" applyAlignment="1">
      <alignment horizontal="center" vertical="center" wrapText="1"/>
    </xf>
    <xf numFmtId="38" fontId="48" fillId="0" borderId="44" xfId="2" applyFont="1" applyBorder="1" applyAlignment="1">
      <alignment horizontal="center" vertical="center"/>
    </xf>
    <xf numFmtId="1" fontId="48" fillId="0" borderId="54" xfId="0" applyNumberFormat="1" applyFont="1" applyBorder="1" applyAlignment="1">
      <alignment horizontal="center" vertical="center" wrapText="1"/>
    </xf>
    <xf numFmtId="38" fontId="48" fillId="0" borderId="23" xfId="2" applyFont="1" applyBorder="1" applyAlignment="1">
      <alignment horizontal="center" vertical="center"/>
    </xf>
    <xf numFmtId="1" fontId="48" fillId="0" borderId="22" xfId="0" applyNumberFormat="1" applyFont="1" applyBorder="1" applyAlignment="1">
      <alignment horizontal="center" vertical="center" wrapText="1"/>
    </xf>
    <xf numFmtId="2" fontId="48" fillId="0" borderId="23" xfId="0" applyNumberFormat="1" applyFont="1" applyBorder="1" applyAlignment="1">
      <alignment horizontal="center" vertical="center"/>
    </xf>
    <xf numFmtId="2" fontId="48" fillId="0" borderId="24" xfId="0" applyNumberFormat="1" applyFont="1" applyBorder="1" applyAlignment="1">
      <alignment horizontal="center" vertical="center"/>
    </xf>
    <xf numFmtId="1" fontId="48" fillId="0" borderId="17" xfId="0" applyNumberFormat="1" applyFont="1" applyBorder="1" applyAlignment="1">
      <alignment horizontal="center" vertical="center" wrapText="1"/>
    </xf>
    <xf numFmtId="38" fontId="45" fillId="7" borderId="44" xfId="2" applyFont="1" applyFill="1" applyBorder="1" applyAlignment="1">
      <alignment horizontal="center" vertical="center"/>
    </xf>
    <xf numFmtId="1" fontId="45" fillId="7" borderId="54" xfId="0" applyNumberFormat="1" applyFont="1" applyFill="1" applyBorder="1" applyAlignment="1">
      <alignment horizontal="center" vertical="center" wrapText="1"/>
    </xf>
    <xf numFmtId="38" fontId="45" fillId="7" borderId="23" xfId="2" applyFont="1" applyFill="1" applyBorder="1" applyAlignment="1">
      <alignment horizontal="center" vertical="center"/>
    </xf>
    <xf numFmtId="38" fontId="45" fillId="7" borderId="153" xfId="2" applyFont="1" applyFill="1" applyBorder="1" applyAlignment="1">
      <alignment horizontal="center" vertical="center"/>
    </xf>
    <xf numFmtId="1" fontId="48" fillId="7" borderId="54" xfId="0" applyNumberFormat="1" applyFont="1" applyFill="1" applyBorder="1" applyAlignment="1">
      <alignment horizontal="center" vertical="center" wrapText="1"/>
    </xf>
    <xf numFmtId="1" fontId="48" fillId="7" borderId="22" xfId="0" applyNumberFormat="1" applyFont="1" applyFill="1" applyBorder="1" applyAlignment="1">
      <alignment horizontal="center" vertical="center" wrapText="1"/>
    </xf>
    <xf numFmtId="1" fontId="48" fillId="7" borderId="17" xfId="0" applyNumberFormat="1" applyFont="1" applyFill="1" applyBorder="1" applyAlignment="1">
      <alignment horizontal="center" vertical="center" wrapText="1"/>
    </xf>
    <xf numFmtId="1" fontId="48" fillId="7" borderId="119" xfId="0" applyNumberFormat="1" applyFont="1" applyFill="1" applyBorder="1" applyAlignment="1">
      <alignment horizontal="center" vertical="center" wrapText="1"/>
    </xf>
    <xf numFmtId="0" fontId="48" fillId="7" borderId="22" xfId="0" applyFont="1" applyFill="1" applyBorder="1" applyAlignment="1">
      <alignment horizontal="center" vertical="center"/>
    </xf>
    <xf numFmtId="0" fontId="48" fillId="7" borderId="34" xfId="0" applyFont="1" applyFill="1" applyBorder="1" applyAlignment="1">
      <alignment horizontal="center" vertical="center"/>
    </xf>
    <xf numFmtId="1" fontId="14" fillId="6" borderId="79" xfId="0" applyNumberFormat="1" applyFont="1" applyFill="1" applyBorder="1" applyAlignment="1">
      <alignment horizontal="right" vertical="center"/>
    </xf>
    <xf numFmtId="1" fontId="14" fillId="6" borderId="120" xfId="0" applyNumberFormat="1" applyFont="1" applyFill="1" applyBorder="1" applyAlignment="1">
      <alignment horizontal="right" vertical="center"/>
    </xf>
    <xf numFmtId="1" fontId="43" fillId="6" borderId="122" xfId="0" applyNumberFormat="1" applyFont="1" applyFill="1" applyBorder="1" applyAlignment="1">
      <alignment horizontal="right" vertical="center"/>
    </xf>
    <xf numFmtId="1" fontId="43" fillId="6" borderId="121" xfId="0" applyNumberFormat="1" applyFont="1" applyFill="1" applyBorder="1" applyAlignment="1">
      <alignment horizontal="right" vertical="center"/>
    </xf>
    <xf numFmtId="0" fontId="73" fillId="0" borderId="0" xfId="0" applyFont="1"/>
    <xf numFmtId="1" fontId="43" fillId="6" borderId="125" xfId="0" applyNumberFormat="1" applyFont="1" applyFill="1" applyBorder="1" applyAlignment="1">
      <alignment horizontal="right" vertical="center"/>
    </xf>
    <xf numFmtId="1" fontId="1" fillId="6" borderId="112" xfId="0" applyNumberFormat="1" applyFont="1" applyFill="1" applyBorder="1" applyAlignment="1">
      <alignment horizontal="right" vertical="center"/>
    </xf>
    <xf numFmtId="1" fontId="28" fillId="6" borderId="122" xfId="0" applyNumberFormat="1" applyFont="1" applyFill="1" applyBorder="1" applyAlignment="1">
      <alignment horizontal="right" vertical="center"/>
    </xf>
    <xf numFmtId="1" fontId="28" fillId="6" borderId="121" xfId="0" applyNumberFormat="1" applyFont="1" applyFill="1" applyBorder="1" applyAlignment="1">
      <alignment horizontal="right" vertical="center"/>
    </xf>
    <xf numFmtId="1" fontId="28" fillId="6" borderId="125" xfId="0" applyNumberFormat="1" applyFont="1" applyFill="1" applyBorder="1" applyAlignment="1">
      <alignment horizontal="right" vertical="center"/>
    </xf>
    <xf numFmtId="1" fontId="21" fillId="6" borderId="112" xfId="0" applyNumberFormat="1" applyFont="1" applyFill="1" applyBorder="1" applyAlignment="1">
      <alignment horizontal="right" vertical="center"/>
    </xf>
    <xf numFmtId="1" fontId="26" fillId="6" borderId="30" xfId="0" applyNumberFormat="1" applyFont="1" applyFill="1" applyBorder="1" applyAlignment="1">
      <alignment horizontal="right" vertical="center"/>
    </xf>
    <xf numFmtId="1" fontId="26" fillId="3" borderId="122" xfId="0" applyNumberFormat="1" applyFont="1" applyFill="1" applyBorder="1" applyAlignment="1">
      <alignment horizontal="right" vertical="center" wrapText="1"/>
    </xf>
    <xf numFmtId="1" fontId="26" fillId="3" borderId="151" xfId="0" applyNumberFormat="1" applyFont="1" applyFill="1" applyBorder="1" applyAlignment="1">
      <alignment horizontal="right" vertical="center"/>
    </xf>
    <xf numFmtId="0" fontId="73" fillId="0" borderId="0" xfId="0" applyFont="1" applyAlignment="1">
      <alignment vertical="center" wrapText="1"/>
    </xf>
    <xf numFmtId="0" fontId="48" fillId="0" borderId="98" xfId="0" applyFont="1" applyBorder="1" applyAlignment="1">
      <alignment horizontal="center" vertical="center"/>
    </xf>
    <xf numFmtId="0" fontId="45" fillId="0" borderId="106" xfId="0" applyFont="1" applyBorder="1" applyAlignment="1">
      <alignment horizontal="center" vertical="center"/>
    </xf>
    <xf numFmtId="0" fontId="64" fillId="0" borderId="0" xfId="0" applyFont="1"/>
    <xf numFmtId="0" fontId="74" fillId="0" borderId="0" xfId="0" applyFont="1"/>
    <xf numFmtId="0" fontId="52" fillId="0" borderId="4" xfId="0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55" fillId="0" borderId="4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75" fillId="0" borderId="4" xfId="0" applyFont="1" applyBorder="1" applyAlignment="1">
      <alignment vertical="center"/>
    </xf>
    <xf numFmtId="0" fontId="75" fillId="0" borderId="142" xfId="0" applyFont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49" fontId="52" fillId="7" borderId="0" xfId="0" applyNumberFormat="1" applyFont="1" applyFill="1" applyAlignment="1">
      <alignment horizontal="center" vertical="center"/>
    </xf>
    <xf numFmtId="0" fontId="76" fillId="0" borderId="4" xfId="0" applyFont="1" applyBorder="1" applyAlignment="1">
      <alignment vertical="center"/>
    </xf>
    <xf numFmtId="179" fontId="76" fillId="0" borderId="4" xfId="0" applyNumberFormat="1" applyFont="1" applyBorder="1" applyAlignment="1">
      <alignment vertical="center"/>
    </xf>
    <xf numFmtId="0" fontId="52" fillId="7" borderId="0" xfId="0" applyFont="1" applyFill="1" applyAlignment="1">
      <alignment horizontal="center" vertical="center"/>
    </xf>
    <xf numFmtId="0" fontId="52" fillId="0" borderId="3" xfId="0" applyFont="1" applyBorder="1" applyAlignment="1">
      <alignment vertical="center"/>
    </xf>
    <xf numFmtId="0" fontId="52" fillId="7" borderId="0" xfId="0" applyFont="1" applyFill="1" applyAlignment="1">
      <alignment horizontal="center" vertical="center" shrinkToFit="1"/>
    </xf>
    <xf numFmtId="0" fontId="52" fillId="0" borderId="26" xfId="0" applyFont="1" applyBorder="1" applyAlignment="1">
      <alignment vertical="center"/>
    </xf>
    <xf numFmtId="14" fontId="2" fillId="0" borderId="0" xfId="0" applyNumberFormat="1" applyFont="1" applyAlignment="1">
      <alignment vertical="top" wrapText="1"/>
    </xf>
    <xf numFmtId="49" fontId="78" fillId="7" borderId="166" xfId="0" applyNumberFormat="1" applyFont="1" applyFill="1" applyBorder="1" applyAlignment="1">
      <alignment horizontal="center" vertical="center"/>
    </xf>
    <xf numFmtId="49" fontId="78" fillId="0" borderId="166" xfId="0" applyNumberFormat="1" applyFont="1" applyBorder="1" applyAlignment="1">
      <alignment horizontal="center"/>
    </xf>
    <xf numFmtId="180" fontId="78" fillId="7" borderId="166" xfId="0" applyNumberFormat="1" applyFont="1" applyFill="1" applyBorder="1" applyAlignment="1">
      <alignment horizontal="center" vertical="center"/>
    </xf>
    <xf numFmtId="180" fontId="80" fillId="7" borderId="166" xfId="0" applyNumberFormat="1" applyFont="1" applyFill="1" applyBorder="1" applyAlignment="1">
      <alignment horizontal="center" vertical="center"/>
    </xf>
    <xf numFmtId="180" fontId="80" fillId="7" borderId="166" xfId="0" applyNumberFormat="1" applyFont="1" applyFill="1" applyBorder="1" applyAlignment="1">
      <alignment horizontal="center" vertical="center" shrinkToFit="1"/>
    </xf>
    <xf numFmtId="180" fontId="78" fillId="7" borderId="166" xfId="0" applyNumberFormat="1" applyFont="1" applyFill="1" applyBorder="1" applyAlignment="1">
      <alignment horizontal="center" vertical="center" shrinkToFit="1"/>
    </xf>
    <xf numFmtId="180" fontId="78" fillId="7" borderId="167" xfId="0" applyNumberFormat="1" applyFont="1" applyFill="1" applyBorder="1" applyAlignment="1">
      <alignment horizontal="center" vertical="center" shrinkToFit="1"/>
    </xf>
    <xf numFmtId="14" fontId="40" fillId="7" borderId="35" xfId="0" applyNumberFormat="1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" fontId="54" fillId="0" borderId="0" xfId="0" applyNumberFormat="1" applyFont="1"/>
    <xf numFmtId="1" fontId="81" fillId="0" borderId="0" xfId="0" applyNumberFormat="1" applyFont="1" applyAlignment="1">
      <alignment vertical="center"/>
    </xf>
    <xf numFmtId="1" fontId="59" fillId="0" borderId="0" xfId="0" applyNumberFormat="1" applyFont="1"/>
    <xf numFmtId="0" fontId="82" fillId="0" borderId="0" xfId="0" applyFont="1" applyAlignment="1">
      <alignment vertical="center" wrapText="1"/>
    </xf>
    <xf numFmtId="180" fontId="62" fillId="0" borderId="98" xfId="0" applyNumberFormat="1" applyFont="1" applyBorder="1" applyAlignment="1">
      <alignment horizontal="left" vertical="top" wrapText="1"/>
    </xf>
    <xf numFmtId="0" fontId="48" fillId="7" borderId="0" xfId="0" applyFont="1" applyFill="1" applyAlignment="1">
      <alignment horizontal="left" vertical="center" wrapText="1"/>
    </xf>
    <xf numFmtId="0" fontId="48" fillId="7" borderId="0" xfId="0" applyFont="1" applyFill="1" applyAlignment="1">
      <alignment horizontal="center" vertical="center" wrapText="1"/>
    </xf>
    <xf numFmtId="179" fontId="48" fillId="7" borderId="0" xfId="0" applyNumberFormat="1" applyFont="1" applyFill="1" applyAlignment="1">
      <alignment horizontal="center" vertical="center" wrapText="1"/>
    </xf>
    <xf numFmtId="1" fontId="48" fillId="7" borderId="0" xfId="0" applyNumberFormat="1" applyFont="1" applyFill="1" applyAlignment="1">
      <alignment horizontal="center" vertical="center"/>
    </xf>
    <xf numFmtId="1" fontId="48" fillId="7" borderId="0" xfId="0" applyNumberFormat="1" applyFont="1" applyFill="1" applyAlignment="1">
      <alignment horizontal="center" vertical="center" wrapText="1"/>
    </xf>
    <xf numFmtId="1" fontId="2" fillId="7" borderId="0" xfId="0" applyNumberFormat="1" applyFont="1" applyFill="1" applyAlignment="1">
      <alignment horizontal="right" vertical="center"/>
    </xf>
    <xf numFmtId="1" fontId="61" fillId="7" borderId="12" xfId="0" applyNumberFormat="1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 wrapText="1"/>
    </xf>
    <xf numFmtId="0" fontId="48" fillId="7" borderId="12" xfId="0" applyFont="1" applyFill="1" applyBorder="1" applyAlignment="1">
      <alignment vertical="center" wrapText="1"/>
    </xf>
    <xf numFmtId="0" fontId="48" fillId="7" borderId="12" xfId="0" applyFont="1" applyFill="1" applyBorder="1" applyAlignment="1">
      <alignment horizontal="left" vertical="center" wrapText="1"/>
    </xf>
    <xf numFmtId="1" fontId="48" fillId="7" borderId="12" xfId="0" applyNumberFormat="1" applyFont="1" applyFill="1" applyBorder="1" applyAlignment="1">
      <alignment horizontal="center" vertical="center"/>
    </xf>
    <xf numFmtId="1" fontId="48" fillId="7" borderId="12" xfId="0" applyNumberFormat="1" applyFont="1" applyFill="1" applyBorder="1" applyAlignment="1">
      <alignment horizontal="center" vertical="center" wrapText="1"/>
    </xf>
    <xf numFmtId="1" fontId="61" fillId="7" borderId="40" xfId="0" applyNumberFormat="1" applyFont="1" applyFill="1" applyBorder="1" applyAlignment="1">
      <alignment horizontal="center" vertical="center"/>
    </xf>
    <xf numFmtId="1" fontId="2" fillId="7" borderId="12" xfId="0" applyNumberFormat="1" applyFont="1" applyFill="1" applyBorder="1" applyAlignment="1">
      <alignment horizontal="right" vertical="center"/>
    </xf>
    <xf numFmtId="0" fontId="48" fillId="7" borderId="0" xfId="0" applyFont="1" applyFill="1" applyAlignment="1">
      <alignment vertical="center" wrapText="1"/>
    </xf>
    <xf numFmtId="0" fontId="83" fillId="7" borderId="0" xfId="0" applyFont="1" applyFill="1" applyAlignment="1">
      <alignment horizontal="center" vertical="center" wrapText="1"/>
    </xf>
    <xf numFmtId="1" fontId="71" fillId="7" borderId="0" xfId="0" applyNumberFormat="1" applyFont="1" applyFill="1" applyAlignment="1">
      <alignment horizontal="center" vertical="center"/>
    </xf>
    <xf numFmtId="0" fontId="25" fillId="0" borderId="69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3" borderId="67" xfId="0" applyFont="1" applyFill="1" applyBorder="1" applyAlignment="1">
      <alignment horizontal="center" vertical="center"/>
    </xf>
    <xf numFmtId="0" fontId="25" fillId="7" borderId="67" xfId="0" applyFont="1" applyFill="1" applyBorder="1" applyAlignment="1">
      <alignment horizontal="center"/>
    </xf>
    <xf numFmtId="0" fontId="25" fillId="0" borderId="65" xfId="0" applyFont="1" applyBorder="1" applyAlignment="1">
      <alignment horizontal="center"/>
    </xf>
    <xf numFmtId="0" fontId="61" fillId="0" borderId="13" xfId="0" applyFont="1" applyBorder="1" applyAlignment="1">
      <alignment vertical="center"/>
    </xf>
    <xf numFmtId="49" fontId="59" fillId="0" borderId="0" xfId="0" applyNumberFormat="1" applyFont="1"/>
    <xf numFmtId="0" fontId="41" fillId="0" borderId="0" xfId="0" applyFont="1" applyAlignment="1">
      <alignment horizontal="left" vertical="center"/>
    </xf>
    <xf numFmtId="0" fontId="29" fillId="0" borderId="60" xfId="0" applyFont="1" applyBorder="1" applyAlignment="1">
      <alignment horizontal="left" vertical="top" wrapText="1"/>
    </xf>
    <xf numFmtId="0" fontId="2" fillId="0" borderId="6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top" wrapText="1"/>
    </xf>
    <xf numFmtId="0" fontId="3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35" xfId="0" applyBorder="1" applyAlignment="1">
      <alignment vertical="center"/>
    </xf>
    <xf numFmtId="182" fontId="48" fillId="7" borderId="23" xfId="0" applyNumberFormat="1" applyFont="1" applyFill="1" applyBorder="1" applyAlignment="1">
      <alignment horizontal="center" vertical="center" shrinkToFit="1"/>
    </xf>
    <xf numFmtId="182" fontId="48" fillId="7" borderId="153" xfId="0" applyNumberFormat="1" applyFont="1" applyFill="1" applyBorder="1" applyAlignment="1">
      <alignment horizontal="center" vertical="center" shrinkToFit="1"/>
    </xf>
    <xf numFmtId="0" fontId="43" fillId="0" borderId="162" xfId="0" applyFont="1" applyBorder="1" applyAlignment="1">
      <alignment horizontal="center" vertical="center" shrinkToFit="1"/>
    </xf>
    <xf numFmtId="182" fontId="48" fillId="7" borderId="22" xfId="0" applyNumberFormat="1" applyFont="1" applyFill="1" applyBorder="1" applyAlignment="1">
      <alignment horizontal="center" vertical="center"/>
    </xf>
    <xf numFmtId="182" fontId="48" fillId="7" borderId="34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60" xfId="0" applyFont="1" applyBorder="1" applyAlignment="1">
      <alignment vertical="center"/>
    </xf>
    <xf numFmtId="0" fontId="84" fillId="0" borderId="0" xfId="0" applyFont="1" applyAlignment="1">
      <alignment horizontal="left" vertical="top" wrapText="1"/>
    </xf>
    <xf numFmtId="182" fontId="48" fillId="7" borderId="19" xfId="0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vertical="center" shrinkToFit="1"/>
    </xf>
    <xf numFmtId="0" fontId="43" fillId="0" borderId="13" xfId="0" applyFont="1" applyBorder="1" applyAlignment="1">
      <alignment textRotation="90"/>
    </xf>
    <xf numFmtId="0" fontId="43" fillId="0" borderId="13" xfId="0" applyFont="1" applyBorder="1" applyAlignment="1">
      <alignment textRotation="90" wrapText="1" shrinkToFit="1"/>
    </xf>
    <xf numFmtId="0" fontId="43" fillId="7" borderId="13" xfId="0" applyFont="1" applyFill="1" applyBorder="1" applyAlignment="1">
      <alignment textRotation="90"/>
    </xf>
    <xf numFmtId="0" fontId="68" fillId="0" borderId="13" xfId="0" applyFont="1" applyBorder="1" applyAlignment="1">
      <alignment textRotation="90" shrinkToFit="1"/>
    </xf>
    <xf numFmtId="0" fontId="43" fillId="0" borderId="13" xfId="0" applyFont="1" applyBorder="1" applyAlignment="1">
      <alignment textRotation="90" shrinkToFit="1"/>
    </xf>
    <xf numFmtId="0" fontId="43" fillId="0" borderId="13" xfId="0" applyFont="1" applyBorder="1"/>
    <xf numFmtId="0" fontId="40" fillId="7" borderId="0" xfId="0" applyFont="1" applyFill="1" applyAlignment="1">
      <alignment vertical="center" shrinkToFit="1"/>
    </xf>
    <xf numFmtId="0" fontId="43" fillId="0" borderId="0" xfId="0" applyFont="1" applyAlignment="1">
      <alignment textRotation="90"/>
    </xf>
    <xf numFmtId="0" fontId="43" fillId="0" borderId="0" xfId="0" applyFont="1" applyAlignment="1">
      <alignment textRotation="90" wrapText="1" shrinkToFit="1"/>
    </xf>
    <xf numFmtId="0" fontId="43" fillId="7" borderId="0" xfId="0" applyFont="1" applyFill="1" applyAlignment="1">
      <alignment textRotation="90"/>
    </xf>
    <xf numFmtId="0" fontId="43" fillId="0" borderId="0" xfId="0" applyFont="1" applyAlignment="1">
      <alignment textRotation="90" shrinkToFi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3" fillId="7" borderId="13" xfId="0" applyFont="1" applyFill="1" applyBorder="1" applyAlignment="1">
      <alignment textRotation="90" wrapText="1" shrinkToFit="1"/>
    </xf>
    <xf numFmtId="0" fontId="43" fillId="7" borderId="13" xfId="0" applyFont="1" applyFill="1" applyBorder="1" applyAlignment="1">
      <alignment textRotation="90" shrinkToFit="1"/>
    </xf>
    <xf numFmtId="0" fontId="0" fillId="0" borderId="5" xfId="0" applyBorder="1"/>
    <xf numFmtId="0" fontId="41" fillId="0" borderId="0" xfId="0" applyFont="1" applyAlignment="1">
      <alignment vertical="center"/>
    </xf>
    <xf numFmtId="0" fontId="48" fillId="7" borderId="22" xfId="0" applyFont="1" applyFill="1" applyBorder="1" applyAlignment="1">
      <alignment horizontal="left" vertical="center" wrapText="1"/>
    </xf>
    <xf numFmtId="0" fontId="48" fillId="7" borderId="3" xfId="0" applyFont="1" applyFill="1" applyBorder="1" applyAlignment="1">
      <alignment horizontal="left" vertical="center" wrapText="1"/>
    </xf>
    <xf numFmtId="0" fontId="48" fillId="7" borderId="34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79" fontId="45" fillId="0" borderId="0" xfId="0" applyNumberFormat="1" applyFont="1" applyAlignment="1">
      <alignment horizontal="left" vertical="center" wrapText="1"/>
    </xf>
    <xf numFmtId="2" fontId="45" fillId="0" borderId="0" xfId="0" applyNumberFormat="1" applyFont="1" applyAlignment="1">
      <alignment horizontal="center" vertical="center"/>
    </xf>
    <xf numFmtId="1" fontId="45" fillId="0" borderId="0" xfId="0" applyNumberFormat="1" applyFont="1" applyAlignment="1">
      <alignment horizontal="center" vertical="center" wrapText="1"/>
    </xf>
    <xf numFmtId="0" fontId="44" fillId="0" borderId="114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38" xfId="0" applyFont="1" applyBorder="1" applyAlignment="1">
      <alignment wrapText="1"/>
    </xf>
    <xf numFmtId="0" fontId="25" fillId="0" borderId="4" xfId="0" applyFont="1" applyBorder="1"/>
    <xf numFmtId="0" fontId="14" fillId="0" borderId="3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3" borderId="7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179" fontId="45" fillId="0" borderId="8" xfId="0" applyNumberFormat="1" applyFont="1" applyBorder="1" applyAlignment="1">
      <alignment horizontal="left" vertical="center"/>
    </xf>
    <xf numFmtId="179" fontId="45" fillId="0" borderId="14" xfId="0" applyNumberFormat="1" applyFont="1" applyBorder="1" applyAlignment="1">
      <alignment horizontal="left" vertical="center"/>
    </xf>
    <xf numFmtId="179" fontId="45" fillId="0" borderId="45" xfId="0" applyNumberFormat="1" applyFont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26" fillId="3" borderId="5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top" wrapText="1"/>
    </xf>
    <xf numFmtId="0" fontId="45" fillId="0" borderId="21" xfId="0" applyFont="1" applyBorder="1" applyAlignment="1">
      <alignment horizontal="left" vertical="top" wrapText="1"/>
    </xf>
    <xf numFmtId="0" fontId="45" fillId="0" borderId="87" xfId="0" applyFont="1" applyBorder="1" applyAlignment="1">
      <alignment horizontal="left" vertical="top" wrapText="1"/>
    </xf>
    <xf numFmtId="0" fontId="45" fillId="7" borderId="3" xfId="0" applyFont="1" applyFill="1" applyBorder="1" applyAlignment="1">
      <alignment horizontal="left" vertical="center"/>
    </xf>
    <xf numFmtId="0" fontId="45" fillId="7" borderId="4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79" fontId="45" fillId="7" borderId="2" xfId="0" applyNumberFormat="1" applyFont="1" applyFill="1" applyBorder="1" applyAlignment="1">
      <alignment horizontal="left" vertical="center"/>
    </xf>
    <xf numFmtId="179" fontId="45" fillId="7" borderId="3" xfId="0" applyNumberFormat="1" applyFont="1" applyFill="1" applyBorder="1" applyAlignment="1">
      <alignment horizontal="left" vertical="center"/>
    </xf>
    <xf numFmtId="179" fontId="45" fillId="7" borderId="43" xfId="0" applyNumberFormat="1" applyFont="1" applyFill="1" applyBorder="1" applyAlignment="1">
      <alignment horizontal="left" vertical="center"/>
    </xf>
    <xf numFmtId="0" fontId="45" fillId="0" borderId="5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/>
    </xf>
    <xf numFmtId="0" fontId="45" fillId="0" borderId="87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35" xfId="0" applyFont="1" applyBorder="1" applyAlignment="1">
      <alignment horizontal="left" vertical="center" wrapText="1"/>
    </xf>
    <xf numFmtId="0" fontId="45" fillId="0" borderId="90" xfId="0" applyFont="1" applyBorder="1" applyAlignment="1">
      <alignment horizontal="left" vertical="center" wrapText="1"/>
    </xf>
    <xf numFmtId="0" fontId="14" fillId="0" borderId="88" xfId="0" applyFont="1" applyBorder="1" applyAlignment="1">
      <alignment horizontal="left" vertical="center" wrapText="1"/>
    </xf>
    <xf numFmtId="0" fontId="14" fillId="0" borderId="89" xfId="0" applyFont="1" applyBorder="1" applyAlignment="1">
      <alignment horizontal="left" vertical="center" wrapText="1"/>
    </xf>
    <xf numFmtId="0" fontId="25" fillId="0" borderId="88" xfId="0" applyFont="1" applyBorder="1" applyAlignment="1">
      <alignment horizontal="left" vertical="center"/>
    </xf>
    <xf numFmtId="0" fontId="25" fillId="0" borderId="89" xfId="0" applyFont="1" applyBorder="1" applyAlignment="1">
      <alignment horizontal="left" vertical="center"/>
    </xf>
    <xf numFmtId="0" fontId="45" fillId="0" borderId="36" xfId="0" applyFont="1" applyBorder="1" applyAlignment="1">
      <alignment horizontal="left" vertical="center"/>
    </xf>
    <xf numFmtId="0" fontId="45" fillId="0" borderId="35" xfId="0" applyFont="1" applyBorder="1" applyAlignment="1">
      <alignment horizontal="left" vertical="center"/>
    </xf>
    <xf numFmtId="0" fontId="45" fillId="0" borderId="90" xfId="0" applyFont="1" applyBorder="1" applyAlignment="1">
      <alignment horizontal="left" vertical="center"/>
    </xf>
    <xf numFmtId="0" fontId="25" fillId="0" borderId="88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47" fillId="0" borderId="21" xfId="0" applyFont="1" applyBorder="1" applyAlignment="1">
      <alignment horizontal="left" vertical="top"/>
    </xf>
    <xf numFmtId="0" fontId="47" fillId="0" borderId="87" xfId="0" applyFont="1" applyBorder="1" applyAlignment="1">
      <alignment horizontal="left" vertical="top"/>
    </xf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81" fontId="45" fillId="0" borderId="2" xfId="0" applyNumberFormat="1" applyFont="1" applyBorder="1" applyAlignment="1">
      <alignment horizontal="left" vertical="center"/>
    </xf>
    <xf numFmtId="181" fontId="45" fillId="0" borderId="3" xfId="0" applyNumberFormat="1" applyFont="1" applyBorder="1" applyAlignment="1">
      <alignment horizontal="left" vertical="center"/>
    </xf>
    <xf numFmtId="181" fontId="45" fillId="0" borderId="4" xfId="0" applyNumberFormat="1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89" xfId="0" applyFont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45" fillId="0" borderId="2" xfId="1" applyFont="1" applyBorder="1" applyAlignment="1">
      <alignment horizontal="left" vertical="center"/>
    </xf>
    <xf numFmtId="0" fontId="45" fillId="0" borderId="43" xfId="0" applyFont="1" applyBorder="1" applyAlignment="1">
      <alignment horizontal="left" vertical="center"/>
    </xf>
    <xf numFmtId="0" fontId="25" fillId="0" borderId="71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45" fillId="0" borderId="87" xfId="0" applyFont="1" applyBorder="1" applyAlignment="1">
      <alignment horizontal="left" vertical="center" wrapText="1"/>
    </xf>
    <xf numFmtId="180" fontId="14" fillId="3" borderId="157" xfId="0" applyNumberFormat="1" applyFont="1" applyFill="1" applyBorder="1" applyAlignment="1">
      <alignment horizontal="right" vertical="center"/>
    </xf>
    <xf numFmtId="180" fontId="14" fillId="3" borderId="158" xfId="0" applyNumberFormat="1" applyFont="1" applyFill="1" applyBorder="1" applyAlignment="1">
      <alignment horizontal="right" vertical="center"/>
    </xf>
    <xf numFmtId="0" fontId="73" fillId="7" borderId="157" xfId="0" applyFont="1" applyFill="1" applyBorder="1" applyAlignment="1">
      <alignment horizontal="left" vertical="center"/>
    </xf>
    <xf numFmtId="0" fontId="73" fillId="7" borderId="159" xfId="0" applyFont="1" applyFill="1" applyBorder="1" applyAlignment="1">
      <alignment horizontal="left" vertical="center"/>
    </xf>
    <xf numFmtId="0" fontId="73" fillId="7" borderId="160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center" vertical="center"/>
    </xf>
    <xf numFmtId="0" fontId="35" fillId="7" borderId="143" xfId="0" applyFont="1" applyFill="1" applyBorder="1" applyAlignment="1">
      <alignment horizontal="left" vertical="center" wrapText="1"/>
    </xf>
    <xf numFmtId="0" fontId="35" fillId="7" borderId="144" xfId="0" applyFont="1" applyFill="1" applyBorder="1" applyAlignment="1">
      <alignment horizontal="left" vertical="center" wrapText="1"/>
    </xf>
    <xf numFmtId="0" fontId="35" fillId="7" borderId="145" xfId="0" applyFont="1" applyFill="1" applyBorder="1" applyAlignment="1">
      <alignment horizontal="left" vertical="center" wrapText="1"/>
    </xf>
    <xf numFmtId="0" fontId="35" fillId="7" borderId="115" xfId="0" applyFont="1" applyFill="1" applyBorder="1" applyAlignment="1">
      <alignment horizontal="left" vertical="center" wrapText="1"/>
    </xf>
    <xf numFmtId="0" fontId="35" fillId="7" borderId="146" xfId="0" applyFont="1" applyFill="1" applyBorder="1" applyAlignment="1">
      <alignment horizontal="left" vertical="center" wrapText="1"/>
    </xf>
    <xf numFmtId="0" fontId="35" fillId="7" borderId="147" xfId="0" applyFont="1" applyFill="1" applyBorder="1" applyAlignment="1">
      <alignment horizontal="left" vertical="center" wrapText="1"/>
    </xf>
    <xf numFmtId="178" fontId="35" fillId="7" borderId="109" xfId="0" applyNumberFormat="1" applyFont="1" applyFill="1" applyBorder="1" applyAlignment="1">
      <alignment horizontal="left" vertical="center" shrinkToFit="1"/>
    </xf>
    <xf numFmtId="178" fontId="35" fillId="7" borderId="110" xfId="0" applyNumberFormat="1" applyFont="1" applyFill="1" applyBorder="1" applyAlignment="1">
      <alignment horizontal="left" vertical="center" shrinkToFit="1"/>
    </xf>
    <xf numFmtId="178" fontId="35" fillId="7" borderId="111" xfId="0" applyNumberFormat="1" applyFont="1" applyFill="1" applyBorder="1" applyAlignment="1">
      <alignment horizontal="left" vertical="center" shrinkToFit="1"/>
    </xf>
    <xf numFmtId="180" fontId="14" fillId="3" borderId="109" xfId="0" applyNumberFormat="1" applyFont="1" applyFill="1" applyBorder="1" applyAlignment="1">
      <alignment horizontal="right" vertical="center"/>
    </xf>
    <xf numFmtId="180" fontId="14" fillId="3" borderId="110" xfId="0" applyNumberFormat="1" applyFont="1" applyFill="1" applyBorder="1" applyAlignment="1">
      <alignment horizontal="right" vertical="center"/>
    </xf>
    <xf numFmtId="0" fontId="56" fillId="0" borderId="98" xfId="0" applyFont="1" applyBorder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45" fillId="0" borderId="38" xfId="0" applyFont="1" applyBorder="1" applyAlignment="1">
      <alignment horizontal="left" vertical="center" wrapText="1"/>
    </xf>
    <xf numFmtId="0" fontId="45" fillId="0" borderId="34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179" fontId="45" fillId="0" borderId="22" xfId="0" applyNumberFormat="1" applyFont="1" applyBorder="1" applyAlignment="1">
      <alignment horizontal="left" vertical="center" wrapText="1"/>
    </xf>
    <xf numFmtId="179" fontId="45" fillId="0" borderId="34" xfId="0" applyNumberFormat="1" applyFont="1" applyBorder="1" applyAlignment="1">
      <alignment horizontal="left" vertical="center" wrapText="1"/>
    </xf>
    <xf numFmtId="0" fontId="45" fillId="7" borderId="22" xfId="0" applyFont="1" applyFill="1" applyBorder="1" applyAlignment="1">
      <alignment horizontal="left" vertical="center" wrapText="1"/>
    </xf>
    <xf numFmtId="0" fontId="45" fillId="7" borderId="34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7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60" xfId="0" applyFont="1" applyBorder="1" applyAlignment="1">
      <alignment horizontal="left" vertical="top" wrapText="1"/>
    </xf>
    <xf numFmtId="0" fontId="45" fillId="0" borderId="3" xfId="0" applyFont="1" applyBorder="1" applyAlignment="1">
      <alignment horizontal="left" vertical="center" wrapText="1"/>
    </xf>
    <xf numFmtId="0" fontId="45" fillId="7" borderId="38" xfId="0" applyFont="1" applyFill="1" applyBorder="1" applyAlignment="1">
      <alignment horizontal="center" vertical="center" wrapText="1"/>
    </xf>
    <xf numFmtId="0" fontId="45" fillId="7" borderId="34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left" vertical="center" wrapText="1"/>
    </xf>
    <xf numFmtId="179" fontId="45" fillId="7" borderId="22" xfId="0" applyNumberFormat="1" applyFont="1" applyFill="1" applyBorder="1" applyAlignment="1">
      <alignment horizontal="center" vertical="center" wrapText="1"/>
    </xf>
    <xf numFmtId="179" fontId="45" fillId="7" borderId="34" xfId="0" applyNumberFormat="1" applyFont="1" applyFill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179" fontId="45" fillId="0" borderId="17" xfId="0" applyNumberFormat="1" applyFont="1" applyBorder="1" applyAlignment="1">
      <alignment horizontal="left" vertical="center" wrapText="1"/>
    </xf>
    <xf numFmtId="179" fontId="45" fillId="0" borderId="31" xfId="0" applyNumberFormat="1" applyFont="1" applyBorder="1" applyAlignment="1">
      <alignment horizontal="left" vertical="center" wrapText="1"/>
    </xf>
    <xf numFmtId="0" fontId="45" fillId="7" borderId="38" xfId="0" applyFont="1" applyFill="1" applyBorder="1" applyAlignment="1">
      <alignment horizontal="left" vertical="center" wrapText="1"/>
    </xf>
    <xf numFmtId="0" fontId="44" fillId="5" borderId="5" xfId="0" applyFont="1" applyFill="1" applyBorder="1" applyAlignment="1">
      <alignment horizontal="left" vertical="center"/>
    </xf>
    <xf numFmtId="0" fontId="44" fillId="5" borderId="21" xfId="0" applyFont="1" applyFill="1" applyBorder="1" applyAlignment="1">
      <alignment horizontal="left" vertical="center"/>
    </xf>
    <xf numFmtId="0" fontId="44" fillId="5" borderId="6" xfId="0" applyFont="1" applyFill="1" applyBorder="1" applyAlignment="1">
      <alignment horizontal="left" vertical="center"/>
    </xf>
    <xf numFmtId="0" fontId="41" fillId="0" borderId="35" xfId="0" applyFont="1" applyBorder="1" applyAlignment="1">
      <alignment horizontal="left" vertical="top" wrapText="1"/>
    </xf>
    <xf numFmtId="0" fontId="42" fillId="7" borderId="10" xfId="0" applyFont="1" applyFill="1" applyBorder="1" applyAlignment="1">
      <alignment horizontal="center" vertical="center" shrinkToFit="1"/>
    </xf>
    <xf numFmtId="0" fontId="42" fillId="7" borderId="12" xfId="0" applyFont="1" applyFill="1" applyBorder="1" applyAlignment="1">
      <alignment horizontal="center" vertical="center" shrinkToFit="1"/>
    </xf>
    <xf numFmtId="0" fontId="42" fillId="7" borderId="40" xfId="0" applyFont="1" applyFill="1" applyBorder="1" applyAlignment="1">
      <alignment horizontal="center" vertical="center" shrinkToFit="1"/>
    </xf>
    <xf numFmtId="0" fontId="42" fillId="7" borderId="11" xfId="0" applyFont="1" applyFill="1" applyBorder="1" applyAlignment="1">
      <alignment horizontal="center" vertical="center" shrinkToFit="1"/>
    </xf>
    <xf numFmtId="0" fontId="42" fillId="7" borderId="13" xfId="0" applyFont="1" applyFill="1" applyBorder="1" applyAlignment="1">
      <alignment horizontal="center" vertical="center" shrinkToFit="1"/>
    </xf>
    <xf numFmtId="0" fontId="42" fillId="7" borderId="41" xfId="0" applyFont="1" applyFill="1" applyBorder="1" applyAlignment="1">
      <alignment horizontal="center" vertical="center" shrinkToFit="1"/>
    </xf>
    <xf numFmtId="0" fontId="43" fillId="7" borderId="58" xfId="0" applyFont="1" applyFill="1" applyBorder="1" applyAlignment="1">
      <alignment horizontal="center" textRotation="90"/>
    </xf>
    <xf numFmtId="0" fontId="43" fillId="7" borderId="19" xfId="0" applyFont="1" applyFill="1" applyBorder="1" applyAlignment="1">
      <alignment horizontal="center" textRotation="90"/>
    </xf>
    <xf numFmtId="0" fontId="43" fillId="7" borderId="58" xfId="0" applyFont="1" applyFill="1" applyBorder="1" applyAlignment="1">
      <alignment horizontal="center" textRotation="90" wrapText="1" shrinkToFit="1"/>
    </xf>
    <xf numFmtId="0" fontId="43" fillId="7" borderId="19" xfId="0" applyFont="1" applyFill="1" applyBorder="1" applyAlignment="1">
      <alignment horizontal="center" textRotation="90" wrapText="1" shrinkToFit="1"/>
    </xf>
    <xf numFmtId="0" fontId="43" fillId="7" borderId="58" xfId="0" applyFont="1" applyFill="1" applyBorder="1" applyAlignment="1">
      <alignment horizontal="center" textRotation="90" shrinkToFit="1"/>
    </xf>
    <xf numFmtId="0" fontId="43" fillId="7" borderId="19" xfId="0" applyFont="1" applyFill="1" applyBorder="1" applyAlignment="1">
      <alignment horizontal="center" textRotation="90" shrinkToFit="1"/>
    </xf>
    <xf numFmtId="0" fontId="43" fillId="7" borderId="60" xfId="0" applyFont="1" applyFill="1" applyBorder="1" applyAlignment="1">
      <alignment horizontal="center" textRotation="90"/>
    </xf>
    <xf numFmtId="0" fontId="43" fillId="7" borderId="41" xfId="0" applyFont="1" applyFill="1" applyBorder="1" applyAlignment="1">
      <alignment horizontal="center" textRotation="90"/>
    </xf>
    <xf numFmtId="0" fontId="43" fillId="7" borderId="152" xfId="0" applyFont="1" applyFill="1" applyBorder="1" applyAlignment="1">
      <alignment horizontal="center" textRotation="90"/>
    </xf>
    <xf numFmtId="0" fontId="43" fillId="7" borderId="81" xfId="0" applyFont="1" applyFill="1" applyBorder="1" applyAlignment="1">
      <alignment horizontal="center" textRotation="90"/>
    </xf>
    <xf numFmtId="0" fontId="43" fillId="7" borderId="97" xfId="0" applyFont="1" applyFill="1" applyBorder="1" applyAlignment="1">
      <alignment horizontal="center" textRotation="90"/>
    </xf>
    <xf numFmtId="0" fontId="43" fillId="0" borderId="32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3" fillId="0" borderId="58" xfId="0" applyFont="1" applyBorder="1" applyAlignment="1">
      <alignment horizontal="center" textRotation="90" shrinkToFit="1"/>
    </xf>
    <xf numFmtId="0" fontId="43" fillId="0" borderId="19" xfId="0" applyFont="1" applyBorder="1" applyAlignment="1">
      <alignment horizontal="center" textRotation="90" shrinkToFit="1"/>
    </xf>
    <xf numFmtId="0" fontId="43" fillId="0" borderId="60" xfId="0" applyFont="1" applyBorder="1" applyAlignment="1">
      <alignment horizontal="center" textRotation="90"/>
    </xf>
    <xf numFmtId="0" fontId="43" fillId="0" borderId="41" xfId="0" applyFont="1" applyBorder="1" applyAlignment="1">
      <alignment horizontal="center" textRotation="90"/>
    </xf>
    <xf numFmtId="0" fontId="43" fillId="0" borderId="152" xfId="0" applyFont="1" applyBorder="1" applyAlignment="1">
      <alignment horizontal="center" textRotation="90"/>
    </xf>
    <xf numFmtId="0" fontId="43" fillId="0" borderId="81" xfId="0" applyFont="1" applyBorder="1" applyAlignment="1">
      <alignment horizontal="center" textRotation="90"/>
    </xf>
    <xf numFmtId="0" fontId="43" fillId="0" borderId="97" xfId="0" applyFont="1" applyBorder="1" applyAlignment="1">
      <alignment horizontal="center" textRotation="90"/>
    </xf>
    <xf numFmtId="1" fontId="7" fillId="3" borderId="28" xfId="0" applyNumberFormat="1" applyFont="1" applyFill="1" applyBorder="1" applyAlignment="1">
      <alignment horizontal="right" vertical="center" wrapText="1"/>
    </xf>
    <xf numFmtId="1" fontId="7" fillId="3" borderId="29" xfId="0" applyNumberFormat="1" applyFont="1" applyFill="1" applyBorder="1" applyAlignment="1">
      <alignment horizontal="right" vertical="center" wrapText="1"/>
    </xf>
    <xf numFmtId="0" fontId="33" fillId="3" borderId="55" xfId="0" applyFont="1" applyFill="1" applyBorder="1" applyAlignment="1">
      <alignment horizontal="left" vertical="center" wrapText="1"/>
    </xf>
    <xf numFmtId="0" fontId="33" fillId="3" borderId="56" xfId="0" applyFont="1" applyFill="1" applyBorder="1" applyAlignment="1">
      <alignment horizontal="left" vertical="center" wrapText="1"/>
    </xf>
    <xf numFmtId="0" fontId="33" fillId="3" borderId="57" xfId="0" applyFont="1" applyFill="1" applyBorder="1" applyAlignment="1">
      <alignment horizontal="left" vertical="center" wrapText="1"/>
    </xf>
    <xf numFmtId="0" fontId="44" fillId="0" borderId="184" xfId="0" applyFont="1" applyBorder="1" applyAlignment="1">
      <alignment horizontal="right" vertical="center"/>
    </xf>
    <xf numFmtId="0" fontId="44" fillId="0" borderId="178" xfId="0" applyFont="1" applyBorder="1" applyAlignment="1">
      <alignment horizontal="right" vertical="center"/>
    </xf>
    <xf numFmtId="0" fontId="44" fillId="0" borderId="179" xfId="0" applyFont="1" applyBorder="1" applyAlignment="1">
      <alignment horizontal="right" vertical="center"/>
    </xf>
    <xf numFmtId="0" fontId="44" fillId="0" borderId="135" xfId="0" applyFont="1" applyBorder="1" applyAlignment="1">
      <alignment horizontal="right" vertical="center"/>
    </xf>
    <xf numFmtId="0" fontId="44" fillId="0" borderId="134" xfId="0" applyFont="1" applyBorder="1" applyAlignment="1">
      <alignment horizontal="right" vertical="center"/>
    </xf>
    <xf numFmtId="0" fontId="44" fillId="0" borderId="130" xfId="0" applyFont="1" applyBorder="1" applyAlignment="1">
      <alignment horizontal="right" vertical="center"/>
    </xf>
    <xf numFmtId="0" fontId="44" fillId="0" borderId="186" xfId="0" applyFont="1" applyBorder="1" applyAlignment="1">
      <alignment horizontal="right" vertical="center"/>
    </xf>
    <xf numFmtId="0" fontId="44" fillId="0" borderId="180" xfId="0" applyFont="1" applyBorder="1" applyAlignment="1">
      <alignment horizontal="right" vertical="center"/>
    </xf>
    <xf numFmtId="0" fontId="44" fillId="0" borderId="181" xfId="0" applyFont="1" applyBorder="1" applyAlignment="1">
      <alignment horizontal="right" vertical="center"/>
    </xf>
    <xf numFmtId="0" fontId="48" fillId="7" borderId="39" xfId="0" applyFont="1" applyFill="1" applyBorder="1" applyAlignment="1">
      <alignment horizontal="left" vertical="center" wrapText="1"/>
    </xf>
    <xf numFmtId="0" fontId="48" fillId="7" borderId="31" xfId="0" applyFont="1" applyFill="1" applyBorder="1" applyAlignment="1">
      <alignment horizontal="left" vertical="center" wrapText="1"/>
    </xf>
    <xf numFmtId="0" fontId="48" fillId="7" borderId="17" xfId="0" applyFont="1" applyFill="1" applyBorder="1" applyAlignment="1">
      <alignment horizontal="left" vertical="center" wrapText="1"/>
    </xf>
    <xf numFmtId="0" fontId="48" fillId="7" borderId="14" xfId="0" applyFont="1" applyFill="1" applyBorder="1" applyAlignment="1">
      <alignment horizontal="left" vertical="center" wrapText="1"/>
    </xf>
    <xf numFmtId="0" fontId="48" fillId="7" borderId="17" xfId="0" applyFont="1" applyFill="1" applyBorder="1" applyAlignment="1">
      <alignment horizontal="center" vertical="center" wrapText="1"/>
    </xf>
    <xf numFmtId="0" fontId="48" fillId="7" borderId="31" xfId="0" applyFont="1" applyFill="1" applyBorder="1" applyAlignment="1">
      <alignment horizontal="center" vertical="center" wrapText="1"/>
    </xf>
    <xf numFmtId="0" fontId="48" fillId="7" borderId="88" xfId="0" applyFont="1" applyFill="1" applyBorder="1" applyAlignment="1">
      <alignment horizontal="left" vertical="center" wrapText="1"/>
    </xf>
    <xf numFmtId="0" fontId="48" fillId="7" borderId="118" xfId="0" applyFont="1" applyFill="1" applyBorder="1" applyAlignment="1">
      <alignment horizontal="left" vertical="center" wrapText="1"/>
    </xf>
    <xf numFmtId="0" fontId="48" fillId="7" borderId="119" xfId="0" applyFont="1" applyFill="1" applyBorder="1" applyAlignment="1">
      <alignment horizontal="left" vertical="center" wrapText="1"/>
    </xf>
    <xf numFmtId="0" fontId="48" fillId="7" borderId="35" xfId="0" applyFont="1" applyFill="1" applyBorder="1" applyAlignment="1">
      <alignment horizontal="left" vertical="center" wrapText="1"/>
    </xf>
    <xf numFmtId="0" fontId="48" fillId="7" borderId="119" xfId="0" applyFont="1" applyFill="1" applyBorder="1" applyAlignment="1">
      <alignment horizontal="center" vertical="center" wrapText="1"/>
    </xf>
    <xf numFmtId="0" fontId="48" fillId="7" borderId="118" xfId="0" applyFont="1" applyFill="1" applyBorder="1" applyAlignment="1">
      <alignment horizontal="center" vertical="center" wrapText="1"/>
    </xf>
    <xf numFmtId="0" fontId="45" fillId="7" borderId="88" xfId="0" applyFont="1" applyFill="1" applyBorder="1" applyAlignment="1">
      <alignment horizontal="left" vertical="center" wrapText="1"/>
    </xf>
    <xf numFmtId="0" fontId="45" fillId="7" borderId="118" xfId="0" applyFont="1" applyFill="1" applyBorder="1" applyAlignment="1">
      <alignment horizontal="left" vertical="center" wrapText="1"/>
    </xf>
    <xf numFmtId="0" fontId="48" fillId="7" borderId="22" xfId="0" applyFont="1" applyFill="1" applyBorder="1" applyAlignment="1">
      <alignment horizontal="left" vertical="center" wrapText="1"/>
    </xf>
    <xf numFmtId="0" fontId="48" fillId="7" borderId="3" xfId="0" applyFont="1" applyFill="1" applyBorder="1" applyAlignment="1">
      <alignment horizontal="left" vertical="center" wrapText="1"/>
    </xf>
    <xf numFmtId="0" fontId="48" fillId="7" borderId="34" xfId="0" applyFont="1" applyFill="1" applyBorder="1" applyAlignment="1">
      <alignment horizontal="left" vertical="center" wrapText="1"/>
    </xf>
    <xf numFmtId="177" fontId="28" fillId="0" borderId="76" xfId="0" applyNumberFormat="1" applyFont="1" applyBorder="1" applyAlignment="1">
      <alignment horizontal="center" vertical="center" wrapText="1"/>
    </xf>
    <xf numFmtId="177" fontId="28" fillId="0" borderId="75" xfId="0" applyNumberFormat="1" applyFont="1" applyBorder="1" applyAlignment="1">
      <alignment horizontal="center" vertical="center" wrapText="1"/>
    </xf>
    <xf numFmtId="0" fontId="48" fillId="7" borderId="71" xfId="0" applyFont="1" applyFill="1" applyBorder="1" applyAlignment="1">
      <alignment horizontal="left" vertical="center" wrapText="1"/>
    </xf>
    <xf numFmtId="0" fontId="48" fillId="7" borderId="53" xfId="0" applyFont="1" applyFill="1" applyBorder="1" applyAlignment="1">
      <alignment horizontal="left" vertical="center" wrapText="1"/>
    </xf>
    <xf numFmtId="0" fontId="45" fillId="7" borderId="37" xfId="0" applyFont="1" applyFill="1" applyBorder="1" applyAlignment="1">
      <alignment horizontal="left" vertical="center" wrapText="1"/>
    </xf>
    <xf numFmtId="0" fontId="45" fillId="7" borderId="16" xfId="0" applyFont="1" applyFill="1" applyBorder="1" applyAlignment="1">
      <alignment horizontal="left" vertical="center" wrapText="1"/>
    </xf>
    <xf numFmtId="0" fontId="45" fillId="7" borderId="15" xfId="0" applyFont="1" applyFill="1" applyBorder="1" applyAlignment="1">
      <alignment horizontal="left" vertical="center" wrapText="1"/>
    </xf>
    <xf numFmtId="0" fontId="45" fillId="7" borderId="7" xfId="0" applyFont="1" applyFill="1" applyBorder="1" applyAlignment="1">
      <alignment horizontal="left" vertical="center" wrapText="1"/>
    </xf>
    <xf numFmtId="179" fontId="45" fillId="7" borderId="15" xfId="0" applyNumberFormat="1" applyFont="1" applyFill="1" applyBorder="1" applyAlignment="1">
      <alignment horizontal="center" vertical="center" wrapText="1"/>
    </xf>
    <xf numFmtId="179" fontId="45" fillId="7" borderId="16" xfId="0" applyNumberFormat="1" applyFont="1" applyFill="1" applyBorder="1" applyAlignment="1">
      <alignment horizontal="center" vertical="center" wrapText="1"/>
    </xf>
    <xf numFmtId="0" fontId="41" fillId="0" borderId="60" xfId="0" applyFont="1" applyBorder="1" applyAlignment="1">
      <alignment horizontal="left" vertical="center" wrapText="1"/>
    </xf>
    <xf numFmtId="0" fontId="48" fillId="7" borderId="22" xfId="0" applyFont="1" applyFill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79" fontId="48" fillId="0" borderId="22" xfId="0" applyNumberFormat="1" applyFont="1" applyBorder="1" applyAlignment="1">
      <alignment horizontal="center" vertical="center" wrapText="1"/>
    </xf>
    <xf numFmtId="179" fontId="48" fillId="0" borderId="34" xfId="0" applyNumberFormat="1" applyFont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left" vertical="center" wrapText="1"/>
    </xf>
    <xf numFmtId="0" fontId="44" fillId="5" borderId="21" xfId="0" applyFont="1" applyFill="1" applyBorder="1" applyAlignment="1">
      <alignment horizontal="left" vertical="center" wrapText="1"/>
    </xf>
    <xf numFmtId="0" fontId="44" fillId="5" borderId="6" xfId="0" applyFont="1" applyFill="1" applyBorder="1" applyAlignment="1">
      <alignment horizontal="left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8" fillId="0" borderId="34" xfId="0" applyFont="1" applyBorder="1" applyAlignment="1">
      <alignment horizontal="left" vertical="center" wrapText="1"/>
    </xf>
    <xf numFmtId="0" fontId="48" fillId="0" borderId="38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 wrapText="1"/>
    </xf>
    <xf numFmtId="0" fontId="48" fillId="0" borderId="14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5" fillId="7" borderId="119" xfId="0" applyFont="1" applyFill="1" applyBorder="1" applyAlignment="1">
      <alignment horizontal="left" vertical="center" wrapText="1"/>
    </xf>
    <xf numFmtId="0" fontId="45" fillId="7" borderId="35" xfId="0" applyFont="1" applyFill="1" applyBorder="1" applyAlignment="1">
      <alignment horizontal="left" vertical="center" wrapText="1"/>
    </xf>
    <xf numFmtId="0" fontId="45" fillId="7" borderId="39" xfId="0" applyFont="1" applyFill="1" applyBorder="1" applyAlignment="1">
      <alignment horizontal="left" vertical="center" wrapText="1"/>
    </xf>
    <xf numFmtId="0" fontId="45" fillId="7" borderId="31" xfId="0" applyFont="1" applyFill="1" applyBorder="1" applyAlignment="1">
      <alignment horizontal="left" vertical="center" wrapText="1"/>
    </xf>
    <xf numFmtId="0" fontId="45" fillId="7" borderId="17" xfId="0" applyFont="1" applyFill="1" applyBorder="1" applyAlignment="1">
      <alignment horizontal="left" vertical="center" wrapText="1"/>
    </xf>
    <xf numFmtId="0" fontId="45" fillId="7" borderId="14" xfId="0" applyFont="1" applyFill="1" applyBorder="1" applyAlignment="1">
      <alignment horizontal="left" vertical="center" wrapText="1"/>
    </xf>
    <xf numFmtId="179" fontId="45" fillId="7" borderId="17" xfId="0" applyNumberFormat="1" applyFont="1" applyFill="1" applyBorder="1" applyAlignment="1">
      <alignment horizontal="center" vertical="center" wrapText="1"/>
    </xf>
    <xf numFmtId="179" fontId="45" fillId="7" borderId="31" xfId="0" applyNumberFormat="1" applyFont="1" applyFill="1" applyBorder="1" applyAlignment="1">
      <alignment horizontal="center" vertical="center" wrapText="1"/>
    </xf>
    <xf numFmtId="0" fontId="43" fillId="7" borderId="38" xfId="0" applyFont="1" applyFill="1" applyBorder="1" applyAlignment="1">
      <alignment horizontal="center" vertical="center" wrapText="1"/>
    </xf>
    <xf numFmtId="0" fontId="43" fillId="7" borderId="34" xfId="0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/>
    </xf>
    <xf numFmtId="0" fontId="43" fillId="7" borderId="3" xfId="0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left" vertical="center" wrapText="1"/>
    </xf>
    <xf numFmtId="0" fontId="43" fillId="7" borderId="34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0" borderId="0" xfId="1" applyFont="1" applyAlignment="1">
      <alignment horizontal="left" wrapText="1"/>
    </xf>
    <xf numFmtId="0" fontId="44" fillId="5" borderId="52" xfId="0" applyFont="1" applyFill="1" applyBorder="1" applyAlignment="1">
      <alignment horizontal="left" vertical="center"/>
    </xf>
    <xf numFmtId="0" fontId="44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textRotation="90"/>
    </xf>
    <xf numFmtId="179" fontId="45" fillId="7" borderId="54" xfId="0" applyNumberFormat="1" applyFont="1" applyFill="1" applyBorder="1" applyAlignment="1">
      <alignment horizontal="center" vertical="center" wrapText="1"/>
    </xf>
    <xf numFmtId="179" fontId="45" fillId="7" borderId="53" xfId="0" applyNumberFormat="1" applyFont="1" applyFill="1" applyBorder="1" applyAlignment="1">
      <alignment horizontal="center" vertical="center" wrapText="1"/>
    </xf>
    <xf numFmtId="0" fontId="48" fillId="0" borderId="37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/>
    </xf>
    <xf numFmtId="0" fontId="41" fillId="0" borderId="6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179" fontId="45" fillId="0" borderId="15" xfId="0" applyNumberFormat="1" applyFont="1" applyBorder="1" applyAlignment="1">
      <alignment horizontal="left" vertical="center" wrapText="1"/>
    </xf>
    <xf numFmtId="179" fontId="45" fillId="0" borderId="16" xfId="0" applyNumberFormat="1" applyFont="1" applyBorder="1" applyAlignment="1">
      <alignment horizontal="left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179" fontId="45" fillId="7" borderId="119" xfId="0" applyNumberFormat="1" applyFont="1" applyFill="1" applyBorder="1" applyAlignment="1">
      <alignment horizontal="center" vertical="center" wrapText="1"/>
    </xf>
    <xf numFmtId="179" fontId="45" fillId="7" borderId="118" xfId="0" applyNumberFormat="1" applyFont="1" applyFill="1" applyBorder="1" applyAlignment="1">
      <alignment horizontal="center" vertical="center" wrapText="1"/>
    </xf>
    <xf numFmtId="0" fontId="43" fillId="0" borderId="58" xfId="0" applyFont="1" applyBorder="1" applyAlignment="1">
      <alignment horizontal="center" textRotation="90"/>
    </xf>
    <xf numFmtId="0" fontId="43" fillId="0" borderId="19" xfId="0" applyFont="1" applyBorder="1" applyAlignment="1">
      <alignment horizontal="center" textRotation="90"/>
    </xf>
    <xf numFmtId="0" fontId="43" fillId="0" borderId="58" xfId="0" applyFont="1" applyBorder="1" applyAlignment="1">
      <alignment horizontal="center" textRotation="90" wrapText="1" shrinkToFit="1"/>
    </xf>
    <xf numFmtId="0" fontId="43" fillId="0" borderId="19" xfId="0" applyFont="1" applyBorder="1" applyAlignment="1">
      <alignment horizontal="center" textRotation="90" wrapText="1" shrinkToFit="1"/>
    </xf>
    <xf numFmtId="0" fontId="43" fillId="0" borderId="18" xfId="0" applyFont="1" applyBorder="1" applyAlignment="1">
      <alignment horizontal="center" textRotation="90" shrinkToFit="1"/>
    </xf>
    <xf numFmtId="0" fontId="43" fillId="0" borderId="82" xfId="0" applyFont="1" applyBorder="1" applyAlignment="1">
      <alignment horizontal="center" textRotation="90"/>
    </xf>
    <xf numFmtId="0" fontId="43" fillId="0" borderId="83" xfId="0" applyFont="1" applyBorder="1" applyAlignment="1">
      <alignment horizontal="center" textRotation="90"/>
    </xf>
    <xf numFmtId="0" fontId="43" fillId="0" borderId="84" xfId="0" applyFont="1" applyBorder="1" applyAlignment="1">
      <alignment horizontal="center" textRotation="90"/>
    </xf>
    <xf numFmtId="0" fontId="68" fillId="0" borderId="58" xfId="0" applyFont="1" applyBorder="1" applyAlignment="1">
      <alignment horizontal="center" textRotation="90" shrinkToFit="1"/>
    </xf>
    <xf numFmtId="0" fontId="68" fillId="0" borderId="19" xfId="0" applyFont="1" applyBorder="1" applyAlignment="1">
      <alignment horizontal="center" textRotation="90" shrinkToFit="1"/>
    </xf>
    <xf numFmtId="0" fontId="16" fillId="0" borderId="0" xfId="0" applyFont="1" applyAlignment="1">
      <alignment horizontal="center" vertical="center" wrapText="1"/>
    </xf>
    <xf numFmtId="0" fontId="43" fillId="0" borderId="18" xfId="0" applyFont="1" applyBorder="1" applyAlignment="1">
      <alignment horizontal="center" textRotation="90"/>
    </xf>
    <xf numFmtId="0" fontId="43" fillId="0" borderId="18" xfId="0" applyFont="1" applyBorder="1" applyAlignment="1">
      <alignment horizontal="center" textRotation="90" wrapText="1" shrinkToFit="1"/>
    </xf>
    <xf numFmtId="0" fontId="43" fillId="7" borderId="18" xfId="0" applyFont="1" applyFill="1" applyBorder="1" applyAlignment="1">
      <alignment horizontal="center" textRotation="90"/>
    </xf>
    <xf numFmtId="0" fontId="45" fillId="7" borderId="54" xfId="0" applyFont="1" applyFill="1" applyBorder="1" applyAlignment="1">
      <alignment horizontal="left" vertical="center" wrapText="1"/>
    </xf>
    <xf numFmtId="0" fontId="45" fillId="7" borderId="21" xfId="0" applyFont="1" applyFill="1" applyBorder="1" applyAlignment="1">
      <alignment horizontal="left" vertical="center" wrapText="1"/>
    </xf>
    <xf numFmtId="0" fontId="45" fillId="7" borderId="53" xfId="0" applyFont="1" applyFill="1" applyBorder="1" applyAlignment="1">
      <alignment horizontal="left" vertical="center" wrapText="1"/>
    </xf>
    <xf numFmtId="0" fontId="48" fillId="0" borderId="39" xfId="0" applyFont="1" applyBorder="1" applyAlignment="1">
      <alignment horizontal="left" vertical="center" wrapText="1"/>
    </xf>
    <xf numFmtId="179" fontId="48" fillId="0" borderId="15" xfId="0" applyNumberFormat="1" applyFont="1" applyBorder="1" applyAlignment="1">
      <alignment horizontal="center" vertical="center" wrapText="1"/>
    </xf>
    <xf numFmtId="179" fontId="48" fillId="0" borderId="16" xfId="0" applyNumberFormat="1" applyFont="1" applyBorder="1" applyAlignment="1">
      <alignment horizontal="center" vertical="center" wrapText="1"/>
    </xf>
    <xf numFmtId="0" fontId="43" fillId="0" borderId="55" xfId="0" applyFont="1" applyBorder="1" applyAlignment="1">
      <alignment horizontal="center" vertical="center" wrapText="1"/>
    </xf>
    <xf numFmtId="179" fontId="48" fillId="0" borderId="17" xfId="0" applyNumberFormat="1" applyFont="1" applyBorder="1" applyAlignment="1">
      <alignment horizontal="center" vertical="center" wrapText="1"/>
    </xf>
    <xf numFmtId="179" fontId="48" fillId="0" borderId="31" xfId="0" applyNumberFormat="1" applyFont="1" applyBorder="1" applyAlignment="1">
      <alignment horizontal="center" vertical="center" wrapText="1"/>
    </xf>
    <xf numFmtId="0" fontId="45" fillId="7" borderId="71" xfId="0" applyFont="1" applyFill="1" applyBorder="1" applyAlignment="1">
      <alignment horizontal="left" vertical="center" wrapText="1"/>
    </xf>
    <xf numFmtId="0" fontId="48" fillId="7" borderId="38" xfId="0" applyFont="1" applyFill="1" applyBorder="1" applyAlignment="1">
      <alignment horizontal="left" vertical="center" wrapText="1"/>
    </xf>
    <xf numFmtId="0" fontId="44" fillId="0" borderId="185" xfId="0" applyFont="1" applyBorder="1" applyAlignment="1">
      <alignment horizontal="right" vertical="center"/>
    </xf>
    <xf numFmtId="0" fontId="44" fillId="0" borderId="176" xfId="0" applyFont="1" applyBorder="1" applyAlignment="1">
      <alignment horizontal="right" vertical="center"/>
    </xf>
    <xf numFmtId="0" fontId="44" fillId="0" borderId="177" xfId="0" applyFont="1" applyBorder="1" applyAlignment="1">
      <alignment horizontal="right" vertical="center"/>
    </xf>
    <xf numFmtId="0" fontId="44" fillId="0" borderId="52" xfId="0" applyFont="1" applyBorder="1" applyAlignment="1">
      <alignment horizontal="center" shrinkToFit="1"/>
    </xf>
    <xf numFmtId="0" fontId="44" fillId="0" borderId="0" xfId="0" applyFont="1" applyAlignment="1">
      <alignment horizontal="center" shrinkToFit="1"/>
    </xf>
    <xf numFmtId="179" fontId="48" fillId="7" borderId="22" xfId="0" applyNumberFormat="1" applyFont="1" applyFill="1" applyBorder="1" applyAlignment="1">
      <alignment horizontal="center" vertical="center" wrapText="1"/>
    </xf>
    <xf numFmtId="179" fontId="48" fillId="7" borderId="34" xfId="0" applyNumberFormat="1" applyFont="1" applyFill="1" applyBorder="1" applyAlignment="1">
      <alignment horizontal="center" vertical="center" wrapText="1"/>
    </xf>
    <xf numFmtId="179" fontId="43" fillId="7" borderId="22" xfId="0" applyNumberFormat="1" applyFont="1" applyFill="1" applyBorder="1" applyAlignment="1">
      <alignment horizontal="center" vertical="center" wrapText="1"/>
    </xf>
    <xf numFmtId="179" fontId="43" fillId="7" borderId="34" xfId="0" applyNumberFormat="1" applyFont="1" applyFill="1" applyBorder="1" applyAlignment="1">
      <alignment horizontal="center" vertical="center" wrapText="1"/>
    </xf>
    <xf numFmtId="0" fontId="48" fillId="7" borderId="54" xfId="0" applyFont="1" applyFill="1" applyBorder="1" applyAlignment="1">
      <alignment horizontal="left" vertical="center" wrapText="1"/>
    </xf>
    <xf numFmtId="0" fontId="48" fillId="7" borderId="21" xfId="0" applyFont="1" applyFill="1" applyBorder="1" applyAlignment="1">
      <alignment horizontal="left" vertical="center" wrapText="1"/>
    </xf>
    <xf numFmtId="0" fontId="48" fillId="7" borderId="54" xfId="0" applyFont="1" applyFill="1" applyBorder="1" applyAlignment="1">
      <alignment horizontal="center" vertical="center" wrapText="1"/>
    </xf>
    <xf numFmtId="0" fontId="48" fillId="7" borderId="53" xfId="0" applyFont="1" applyFill="1" applyBorder="1" applyAlignment="1">
      <alignment horizontal="center" vertical="center" wrapText="1"/>
    </xf>
    <xf numFmtId="179" fontId="48" fillId="7" borderId="54" xfId="0" applyNumberFormat="1" applyFont="1" applyFill="1" applyBorder="1" applyAlignment="1">
      <alignment horizontal="center" vertical="center" wrapText="1"/>
    </xf>
    <xf numFmtId="179" fontId="48" fillId="7" borderId="53" xfId="0" applyNumberFormat="1" applyFont="1" applyFill="1" applyBorder="1" applyAlignment="1">
      <alignment horizontal="center" vertical="center" wrapText="1"/>
    </xf>
    <xf numFmtId="179" fontId="48" fillId="7" borderId="119" xfId="0" applyNumberFormat="1" applyFont="1" applyFill="1" applyBorder="1" applyAlignment="1">
      <alignment horizontal="center" vertical="center" wrapText="1"/>
    </xf>
    <xf numFmtId="179" fontId="48" fillId="7" borderId="118" xfId="0" applyNumberFormat="1" applyFont="1" applyFill="1" applyBorder="1" applyAlignment="1">
      <alignment horizontal="center" vertical="center" wrapText="1"/>
    </xf>
    <xf numFmtId="0" fontId="45" fillId="7" borderId="135" xfId="0" applyFont="1" applyFill="1" applyBorder="1" applyAlignment="1">
      <alignment horizontal="center" vertical="center"/>
    </xf>
    <xf numFmtId="0" fontId="45" fillId="7" borderId="134" xfId="0" applyFont="1" applyFill="1" applyBorder="1" applyAlignment="1">
      <alignment horizontal="center" vertical="center"/>
    </xf>
    <xf numFmtId="0" fontId="45" fillId="7" borderId="130" xfId="0" applyFont="1" applyFill="1" applyBorder="1" applyAlignment="1">
      <alignment horizontal="center" vertical="center"/>
    </xf>
    <xf numFmtId="0" fontId="43" fillId="3" borderId="135" xfId="0" applyFont="1" applyFill="1" applyBorder="1" applyAlignment="1">
      <alignment horizontal="center" vertical="center"/>
    </xf>
    <xf numFmtId="0" fontId="43" fillId="3" borderId="134" xfId="0" applyFont="1" applyFill="1" applyBorder="1" applyAlignment="1">
      <alignment horizontal="center" vertical="center"/>
    </xf>
    <xf numFmtId="0" fontId="43" fillId="3" borderId="130" xfId="0" applyFont="1" applyFill="1" applyBorder="1" applyAlignment="1">
      <alignment horizontal="center" vertical="center"/>
    </xf>
    <xf numFmtId="0" fontId="43" fillId="0" borderId="171" xfId="0" applyFont="1" applyBorder="1" applyAlignment="1">
      <alignment horizontal="center" textRotation="90"/>
    </xf>
    <xf numFmtId="0" fontId="43" fillId="0" borderId="67" xfId="0" applyFont="1" applyBorder="1" applyAlignment="1">
      <alignment horizontal="center" textRotation="90"/>
    </xf>
    <xf numFmtId="0" fontId="43" fillId="0" borderId="68" xfId="0" applyFont="1" applyBorder="1" applyAlignment="1">
      <alignment horizontal="center" textRotation="90"/>
    </xf>
    <xf numFmtId="179" fontId="48" fillId="7" borderId="3" xfId="0" applyNumberFormat="1" applyFont="1" applyFill="1" applyBorder="1" applyAlignment="1">
      <alignment horizontal="center" vertical="center" wrapText="1"/>
    </xf>
    <xf numFmtId="179" fontId="48" fillId="7" borderId="17" xfId="0" applyNumberFormat="1" applyFont="1" applyFill="1" applyBorder="1" applyAlignment="1">
      <alignment horizontal="center" vertical="center" wrapText="1"/>
    </xf>
    <xf numFmtId="179" fontId="48" fillId="7" borderId="14" xfId="0" applyNumberFormat="1" applyFont="1" applyFill="1" applyBorder="1" applyAlignment="1">
      <alignment horizontal="center" vertical="center" wrapText="1"/>
    </xf>
    <xf numFmtId="179" fontId="48" fillId="7" borderId="31" xfId="0" applyNumberFormat="1" applyFont="1" applyFill="1" applyBorder="1" applyAlignment="1">
      <alignment horizontal="center" vertical="center" wrapText="1"/>
    </xf>
    <xf numFmtId="179" fontId="45" fillId="7" borderId="15" xfId="0" applyNumberFormat="1" applyFont="1" applyFill="1" applyBorder="1" applyAlignment="1">
      <alignment horizontal="left" vertical="center"/>
    </xf>
    <xf numFmtId="179" fontId="45" fillId="7" borderId="7" xfId="0" applyNumberFormat="1" applyFont="1" applyFill="1" applyBorder="1" applyAlignment="1">
      <alignment horizontal="left" vertical="center"/>
    </xf>
    <xf numFmtId="179" fontId="45" fillId="7" borderId="16" xfId="0" applyNumberFormat="1" applyFont="1" applyFill="1" applyBorder="1" applyAlignment="1">
      <alignment horizontal="left" vertical="center"/>
    </xf>
    <xf numFmtId="1" fontId="2" fillId="7" borderId="22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1" fontId="2" fillId="7" borderId="34" xfId="0" applyNumberFormat="1" applyFont="1" applyFill="1" applyBorder="1" applyAlignment="1">
      <alignment horizontal="left" vertical="center"/>
    </xf>
    <xf numFmtId="1" fontId="2" fillId="7" borderId="17" xfId="0" applyNumberFormat="1" applyFont="1" applyFill="1" applyBorder="1" applyAlignment="1">
      <alignment horizontal="left" vertical="center"/>
    </xf>
    <xf numFmtId="1" fontId="2" fillId="7" borderId="14" xfId="0" applyNumberFormat="1" applyFont="1" applyFill="1" applyBorder="1" applyAlignment="1">
      <alignment horizontal="left" vertical="center"/>
    </xf>
    <xf numFmtId="1" fontId="2" fillId="7" borderId="31" xfId="0" applyNumberFormat="1" applyFont="1" applyFill="1" applyBorder="1" applyAlignment="1">
      <alignment horizontal="left" vertical="center"/>
    </xf>
    <xf numFmtId="1" fontId="43" fillId="7" borderId="76" xfId="0" applyNumberFormat="1" applyFont="1" applyFill="1" applyBorder="1" applyAlignment="1">
      <alignment horizontal="center" vertical="center"/>
    </xf>
    <xf numFmtId="1" fontId="43" fillId="7" borderId="56" xfId="0" applyNumberFormat="1" applyFont="1" applyFill="1" applyBorder="1" applyAlignment="1">
      <alignment horizontal="center" vertical="center"/>
    </xf>
    <xf numFmtId="1" fontId="43" fillId="7" borderId="75" xfId="0" applyNumberFormat="1" applyFont="1" applyFill="1" applyBorder="1" applyAlignment="1">
      <alignment horizontal="center" vertical="center"/>
    </xf>
    <xf numFmtId="0" fontId="43" fillId="0" borderId="183" xfId="0" applyFont="1" applyBorder="1" applyAlignment="1">
      <alignment horizontal="center" textRotation="90"/>
    </xf>
    <xf numFmtId="0" fontId="43" fillId="0" borderId="69" xfId="0" applyFont="1" applyBorder="1" applyAlignment="1">
      <alignment horizontal="center" textRotation="90"/>
    </xf>
    <xf numFmtId="0" fontId="43" fillId="0" borderId="70" xfId="0" applyFont="1" applyBorder="1" applyAlignment="1">
      <alignment horizontal="center" textRotation="90"/>
    </xf>
    <xf numFmtId="177" fontId="28" fillId="0" borderId="56" xfId="0" applyNumberFormat="1" applyFont="1" applyBorder="1" applyAlignment="1">
      <alignment horizontal="center" vertical="center" wrapText="1"/>
    </xf>
    <xf numFmtId="182" fontId="48" fillId="7" borderId="15" xfId="0" applyNumberFormat="1" applyFont="1" applyFill="1" applyBorder="1" applyAlignment="1">
      <alignment horizontal="center" vertical="center" wrapText="1"/>
    </xf>
    <xf numFmtId="182" fontId="48" fillId="7" borderId="7" xfId="0" applyNumberFormat="1" applyFont="1" applyFill="1" applyBorder="1" applyAlignment="1">
      <alignment horizontal="center" vertical="center" wrapText="1"/>
    </xf>
    <xf numFmtId="182" fontId="48" fillId="7" borderId="16" xfId="0" applyNumberFormat="1" applyFont="1" applyFill="1" applyBorder="1" applyAlignment="1">
      <alignment horizontal="center" vertical="center" wrapText="1"/>
    </xf>
    <xf numFmtId="0" fontId="44" fillId="5" borderId="172" xfId="0" applyFont="1" applyFill="1" applyBorder="1" applyAlignment="1">
      <alignment horizontal="left" vertical="center"/>
    </xf>
    <xf numFmtId="0" fontId="44" fillId="5" borderId="12" xfId="0" applyFont="1" applyFill="1" applyBorder="1" applyAlignment="1">
      <alignment horizontal="left" vertical="center"/>
    </xf>
    <xf numFmtId="0" fontId="48" fillId="7" borderId="0" xfId="0" applyFont="1" applyFill="1" applyAlignment="1">
      <alignment horizontal="left" vertical="center" shrinkToFit="1"/>
    </xf>
    <xf numFmtId="0" fontId="43" fillId="7" borderId="55" xfId="0" applyFont="1" applyFill="1" applyBorder="1" applyAlignment="1">
      <alignment horizontal="center" vertical="center" wrapText="1"/>
    </xf>
    <xf numFmtId="0" fontId="43" fillId="7" borderId="56" xfId="0" applyFont="1" applyFill="1" applyBorder="1" applyAlignment="1">
      <alignment horizontal="center" vertical="center" wrapText="1"/>
    </xf>
    <xf numFmtId="0" fontId="43" fillId="7" borderId="75" xfId="0" applyFont="1" applyFill="1" applyBorder="1" applyAlignment="1">
      <alignment horizontal="center" vertical="center" wrapText="1"/>
    </xf>
    <xf numFmtId="0" fontId="48" fillId="7" borderId="37" xfId="0" applyFont="1" applyFill="1" applyBorder="1" applyAlignment="1">
      <alignment horizontal="center" vertical="center" wrapText="1"/>
    </xf>
    <xf numFmtId="0" fontId="48" fillId="7" borderId="7" xfId="0" applyFont="1" applyFill="1" applyBorder="1" applyAlignment="1">
      <alignment horizontal="center" vertical="center" wrapText="1"/>
    </xf>
    <xf numFmtId="0" fontId="48" fillId="7" borderId="16" xfId="0" applyFont="1" applyFill="1" applyBorder="1" applyAlignment="1">
      <alignment horizontal="center" vertical="center" wrapText="1"/>
    </xf>
    <xf numFmtId="1" fontId="28" fillId="7" borderId="76" xfId="0" applyNumberFormat="1" applyFont="1" applyFill="1" applyBorder="1" applyAlignment="1">
      <alignment horizontal="center" vertical="center"/>
    </xf>
    <xf numFmtId="1" fontId="28" fillId="7" borderId="56" xfId="0" applyNumberFormat="1" applyFont="1" applyFill="1" applyBorder="1" applyAlignment="1">
      <alignment horizontal="center" vertical="center"/>
    </xf>
    <xf numFmtId="1" fontId="28" fillId="7" borderId="75" xfId="0" applyNumberFormat="1" applyFont="1" applyFill="1" applyBorder="1" applyAlignment="1">
      <alignment horizontal="center" vertical="center"/>
    </xf>
    <xf numFmtId="182" fontId="48" fillId="7" borderId="17" xfId="0" applyNumberFormat="1" applyFont="1" applyFill="1" applyBorder="1" applyAlignment="1">
      <alignment horizontal="center" vertical="center" wrapText="1"/>
    </xf>
    <xf numFmtId="182" fontId="48" fillId="7" borderId="14" xfId="0" applyNumberFormat="1" applyFont="1" applyFill="1" applyBorder="1" applyAlignment="1">
      <alignment horizontal="center" vertical="center" wrapText="1"/>
    </xf>
    <xf numFmtId="182" fontId="48" fillId="7" borderId="31" xfId="0" applyNumberFormat="1" applyFont="1" applyFill="1" applyBorder="1" applyAlignment="1">
      <alignment horizontal="center" vertical="center" wrapText="1"/>
    </xf>
    <xf numFmtId="0" fontId="48" fillId="7" borderId="0" xfId="0" applyFont="1" applyFill="1" applyAlignment="1">
      <alignment horizontal="left" vertical="center" wrapText="1"/>
    </xf>
    <xf numFmtId="0" fontId="43" fillId="0" borderId="182" xfId="0" applyFont="1" applyBorder="1" applyAlignment="1">
      <alignment horizontal="center" textRotation="90"/>
    </xf>
    <xf numFmtId="0" fontId="43" fillId="0" borderId="65" xfId="0" applyFont="1" applyBorder="1" applyAlignment="1">
      <alignment horizontal="center" textRotation="90"/>
    </xf>
    <xf numFmtId="0" fontId="43" fillId="0" borderId="66" xfId="0" applyFont="1" applyBorder="1" applyAlignment="1">
      <alignment horizontal="center" textRotation="90"/>
    </xf>
    <xf numFmtId="0" fontId="43" fillId="7" borderId="171" xfId="0" applyFont="1" applyFill="1" applyBorder="1" applyAlignment="1">
      <alignment horizontal="center" textRotation="90"/>
    </xf>
    <xf numFmtId="0" fontId="43" fillId="7" borderId="67" xfId="0" applyFont="1" applyFill="1" applyBorder="1" applyAlignment="1">
      <alignment horizontal="center" textRotation="90"/>
    </xf>
    <xf numFmtId="0" fontId="43" fillId="7" borderId="68" xfId="0" applyFont="1" applyFill="1" applyBorder="1" applyAlignment="1">
      <alignment horizontal="center" textRotation="90"/>
    </xf>
    <xf numFmtId="1" fontId="43" fillId="7" borderId="57" xfId="0" applyNumberFormat="1" applyFont="1" applyFill="1" applyBorder="1" applyAlignment="1">
      <alignment horizontal="center" vertical="center"/>
    </xf>
    <xf numFmtId="1" fontId="20" fillId="6" borderId="15" xfId="0" applyNumberFormat="1" applyFont="1" applyFill="1" applyBorder="1" applyAlignment="1">
      <alignment horizontal="center" vertical="center"/>
    </xf>
    <xf numFmtId="1" fontId="20" fillId="6" borderId="42" xfId="0" applyNumberFormat="1" applyFont="1" applyFill="1" applyBorder="1" applyAlignment="1">
      <alignment horizontal="center" vertical="center"/>
    </xf>
    <xf numFmtId="179" fontId="48" fillId="7" borderId="15" xfId="0" applyNumberFormat="1" applyFont="1" applyFill="1" applyBorder="1" applyAlignment="1">
      <alignment horizontal="center" vertical="center" wrapText="1"/>
    </xf>
    <xf numFmtId="179" fontId="48" fillId="7" borderId="7" xfId="0" applyNumberFormat="1" applyFont="1" applyFill="1" applyBorder="1" applyAlignment="1">
      <alignment horizontal="center" vertical="center" wrapText="1"/>
    </xf>
    <xf numFmtId="179" fontId="48" fillId="7" borderId="16" xfId="0" applyNumberFormat="1" applyFont="1" applyFill="1" applyBorder="1" applyAlignment="1">
      <alignment horizontal="center" vertical="center" wrapText="1"/>
    </xf>
    <xf numFmtId="0" fontId="43" fillId="7" borderId="76" xfId="0" applyFont="1" applyFill="1" applyBorder="1" applyAlignment="1">
      <alignment horizontal="center" vertical="center" wrapText="1"/>
    </xf>
    <xf numFmtId="0" fontId="48" fillId="7" borderId="15" xfId="0" applyFont="1" applyFill="1" applyBorder="1" applyAlignment="1">
      <alignment horizontal="left" vertical="center" wrapText="1"/>
    </xf>
    <xf numFmtId="0" fontId="48" fillId="7" borderId="7" xfId="0" applyFont="1" applyFill="1" applyBorder="1" applyAlignment="1">
      <alignment horizontal="left" vertical="center" wrapText="1"/>
    </xf>
    <xf numFmtId="0" fontId="48" fillId="7" borderId="16" xfId="0" applyFont="1" applyFill="1" applyBorder="1" applyAlignment="1">
      <alignment horizontal="left" vertical="center" wrapText="1"/>
    </xf>
    <xf numFmtId="0" fontId="44" fillId="0" borderId="175" xfId="0" applyFont="1" applyBorder="1" applyAlignment="1">
      <alignment horizontal="right" vertical="center"/>
    </xf>
    <xf numFmtId="0" fontId="44" fillId="0" borderId="173" xfId="0" applyFont="1" applyBorder="1" applyAlignment="1">
      <alignment horizontal="right" vertical="center"/>
    </xf>
    <xf numFmtId="0" fontId="44" fillId="0" borderId="174" xfId="0" applyFont="1" applyBorder="1" applyAlignment="1">
      <alignment horizontal="right" vertical="center"/>
    </xf>
    <xf numFmtId="0" fontId="28" fillId="0" borderId="175" xfId="0" applyFont="1" applyBorder="1" applyAlignment="1">
      <alignment horizontal="center"/>
    </xf>
    <xf numFmtId="0" fontId="28" fillId="0" borderId="173" xfId="0" applyFont="1" applyBorder="1" applyAlignment="1">
      <alignment horizontal="center"/>
    </xf>
    <xf numFmtId="0" fontId="28" fillId="0" borderId="174" xfId="0" applyFont="1" applyBorder="1" applyAlignment="1">
      <alignment horizontal="center"/>
    </xf>
    <xf numFmtId="1" fontId="20" fillId="6" borderId="22" xfId="0" applyNumberFormat="1" applyFont="1" applyFill="1" applyBorder="1" applyAlignment="1">
      <alignment horizontal="center" vertical="center"/>
    </xf>
    <xf numFmtId="1" fontId="20" fillId="6" borderId="43" xfId="0" applyNumberFormat="1" applyFont="1" applyFill="1" applyBorder="1" applyAlignment="1">
      <alignment horizontal="center" vertical="center"/>
    </xf>
    <xf numFmtId="1" fontId="20" fillId="6" borderId="17" xfId="0" applyNumberFormat="1" applyFont="1" applyFill="1" applyBorder="1" applyAlignment="1">
      <alignment horizontal="center" vertical="center"/>
    </xf>
    <xf numFmtId="1" fontId="20" fillId="6" borderId="45" xfId="0" applyNumberFormat="1" applyFont="1" applyFill="1" applyBorder="1" applyAlignment="1">
      <alignment horizontal="center" vertical="center"/>
    </xf>
    <xf numFmtId="1" fontId="20" fillId="6" borderId="76" xfId="0" applyNumberFormat="1" applyFont="1" applyFill="1" applyBorder="1" applyAlignment="1">
      <alignment horizontal="center" vertical="center"/>
    </xf>
    <xf numFmtId="1" fontId="20" fillId="6" borderId="57" xfId="0" applyNumberFormat="1" applyFont="1" applyFill="1" applyBorder="1" applyAlignment="1">
      <alignment horizontal="center" vertical="center"/>
    </xf>
    <xf numFmtId="1" fontId="44" fillId="6" borderId="55" xfId="0" applyNumberFormat="1" applyFont="1" applyFill="1" applyBorder="1" applyAlignment="1">
      <alignment horizontal="center" vertical="center"/>
    </xf>
    <xf numFmtId="1" fontId="44" fillId="6" borderId="75" xfId="0" applyNumberFormat="1" applyFont="1" applyFill="1" applyBorder="1" applyAlignment="1">
      <alignment horizontal="center" vertical="center"/>
    </xf>
    <xf numFmtId="0" fontId="48" fillId="7" borderId="3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8" fillId="7" borderId="39" xfId="0" applyFont="1" applyFill="1" applyBorder="1" applyAlignment="1">
      <alignment horizontal="center" vertical="center" wrapText="1"/>
    </xf>
    <xf numFmtId="0" fontId="48" fillId="7" borderId="14" xfId="0" applyFont="1" applyFill="1" applyBorder="1" applyAlignment="1">
      <alignment horizontal="center" vertical="center" wrapText="1"/>
    </xf>
    <xf numFmtId="0" fontId="43" fillId="7" borderId="38" xfId="0" applyFont="1" applyFill="1" applyBorder="1" applyAlignment="1">
      <alignment horizontal="left" vertical="center" wrapText="1"/>
    </xf>
    <xf numFmtId="0" fontId="43" fillId="7" borderId="3" xfId="0" applyFont="1" applyFill="1" applyBorder="1" applyAlignment="1">
      <alignment horizontal="left" vertical="center" wrapText="1"/>
    </xf>
    <xf numFmtId="0" fontId="48" fillId="7" borderId="88" xfId="0" applyFont="1" applyFill="1" applyBorder="1" applyAlignment="1">
      <alignment horizontal="left" vertical="center"/>
    </xf>
    <xf numFmtId="0" fontId="48" fillId="7" borderId="35" xfId="0" applyFont="1" applyFill="1" applyBorder="1" applyAlignment="1">
      <alignment horizontal="left" vertical="center"/>
    </xf>
    <xf numFmtId="182" fontId="48" fillId="7" borderId="119" xfId="0" applyNumberFormat="1" applyFont="1" applyFill="1" applyBorder="1" applyAlignment="1">
      <alignment horizontal="center" vertical="center"/>
    </xf>
    <xf numFmtId="182" fontId="48" fillId="7" borderId="35" xfId="0" applyNumberFormat="1" applyFont="1" applyFill="1" applyBorder="1" applyAlignment="1">
      <alignment horizontal="center" vertical="center"/>
    </xf>
    <xf numFmtId="182" fontId="48" fillId="7" borderId="118" xfId="0" applyNumberFormat="1" applyFont="1" applyFill="1" applyBorder="1" applyAlignment="1">
      <alignment horizontal="center" vertical="center"/>
    </xf>
    <xf numFmtId="0" fontId="2" fillId="7" borderId="92" xfId="0" applyFont="1" applyFill="1" applyBorder="1" applyAlignment="1">
      <alignment horizontal="left" vertical="center"/>
    </xf>
    <xf numFmtId="0" fontId="2" fillId="7" borderId="92" xfId="0" applyFont="1" applyFill="1" applyBorder="1" applyAlignment="1">
      <alignment horizontal="center" vertical="center"/>
    </xf>
    <xf numFmtId="0" fontId="48" fillId="7" borderId="119" xfId="0" applyFont="1" applyFill="1" applyBorder="1" applyAlignment="1">
      <alignment horizontal="left" vertical="center"/>
    </xf>
    <xf numFmtId="0" fontId="48" fillId="7" borderId="118" xfId="0" applyFont="1" applyFill="1" applyBorder="1" applyAlignment="1">
      <alignment horizontal="left" vertical="center"/>
    </xf>
    <xf numFmtId="0" fontId="47" fillId="7" borderId="38" xfId="0" applyFont="1" applyFill="1" applyBorder="1" applyAlignment="1">
      <alignment horizontal="left" vertical="center"/>
    </xf>
    <xf numFmtId="0" fontId="47" fillId="7" borderId="3" xfId="0" applyFont="1" applyFill="1" applyBorder="1" applyAlignment="1">
      <alignment horizontal="left" vertical="center"/>
    </xf>
    <xf numFmtId="0" fontId="47" fillId="7" borderId="34" xfId="0" applyFont="1" applyFill="1" applyBorder="1" applyAlignment="1">
      <alignment horizontal="left" vertical="center"/>
    </xf>
    <xf numFmtId="0" fontId="48" fillId="7" borderId="22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34" xfId="0" applyFont="1" applyFill="1" applyBorder="1" applyAlignment="1">
      <alignment horizontal="center" vertical="center"/>
    </xf>
    <xf numFmtId="179" fontId="48" fillId="7" borderId="22" xfId="0" applyNumberFormat="1" applyFont="1" applyFill="1" applyBorder="1" applyAlignment="1">
      <alignment horizontal="center" vertical="center"/>
    </xf>
    <xf numFmtId="179" fontId="48" fillId="7" borderId="34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34" xfId="0" applyFont="1" applyFill="1" applyBorder="1" applyAlignment="1">
      <alignment horizontal="left" vertical="center"/>
    </xf>
    <xf numFmtId="0" fontId="28" fillId="7" borderId="107" xfId="0" applyFont="1" applyFill="1" applyBorder="1" applyAlignment="1">
      <alignment horizontal="right" vertical="center"/>
    </xf>
    <xf numFmtId="0" fontId="45" fillId="7" borderId="71" xfId="0" applyFont="1" applyFill="1" applyBorder="1" applyAlignment="1">
      <alignment horizontal="left" vertical="center"/>
    </xf>
    <xf numFmtId="0" fontId="45" fillId="7" borderId="21" xfId="0" applyFont="1" applyFill="1" applyBorder="1" applyAlignment="1">
      <alignment horizontal="left" vertical="center"/>
    </xf>
    <xf numFmtId="0" fontId="14" fillId="7" borderId="107" xfId="0" applyFont="1" applyFill="1" applyBorder="1" applyAlignment="1">
      <alignment horizontal="center" vertical="center"/>
    </xf>
    <xf numFmtId="0" fontId="48" fillId="7" borderId="54" xfId="0" applyFont="1" applyFill="1" applyBorder="1" applyAlignment="1">
      <alignment horizontal="center" vertical="center"/>
    </xf>
    <xf numFmtId="0" fontId="48" fillId="7" borderId="21" xfId="0" applyFont="1" applyFill="1" applyBorder="1" applyAlignment="1">
      <alignment horizontal="center" vertical="center"/>
    </xf>
    <xf numFmtId="0" fontId="48" fillId="7" borderId="53" xfId="0" applyFont="1" applyFill="1" applyBorder="1" applyAlignment="1">
      <alignment horizontal="center" vertical="center"/>
    </xf>
    <xf numFmtId="0" fontId="47" fillId="7" borderId="88" xfId="0" applyFont="1" applyFill="1" applyBorder="1" applyAlignment="1">
      <alignment horizontal="left" vertical="center"/>
    </xf>
    <xf numFmtId="0" fontId="47" fillId="7" borderId="35" xfId="0" applyFont="1" applyFill="1" applyBorder="1" applyAlignment="1">
      <alignment horizontal="left" vertical="center"/>
    </xf>
    <xf numFmtId="0" fontId="14" fillId="7" borderId="119" xfId="0" applyFont="1" applyFill="1" applyBorder="1" applyAlignment="1">
      <alignment horizontal="left" vertical="center"/>
    </xf>
    <xf numFmtId="0" fontId="14" fillId="7" borderId="35" xfId="0" applyFont="1" applyFill="1" applyBorder="1" applyAlignment="1">
      <alignment horizontal="left" vertical="center"/>
    </xf>
    <xf numFmtId="0" fontId="14" fillId="7" borderId="118" xfId="0" applyFont="1" applyFill="1" applyBorder="1" applyAlignment="1">
      <alignment horizontal="left" vertical="center"/>
    </xf>
    <xf numFmtId="0" fontId="28" fillId="6" borderId="103" xfId="0" applyFont="1" applyFill="1" applyBorder="1" applyAlignment="1">
      <alignment horizontal="right" vertical="center"/>
    </xf>
    <xf numFmtId="0" fontId="28" fillId="6" borderId="92" xfId="0" applyFont="1" applyFill="1" applyBorder="1" applyAlignment="1">
      <alignment horizontal="right" vertical="center"/>
    </xf>
    <xf numFmtId="0" fontId="28" fillId="6" borderId="102" xfId="0" applyFont="1" applyFill="1" applyBorder="1" applyAlignment="1">
      <alignment horizontal="right" vertical="center"/>
    </xf>
    <xf numFmtId="0" fontId="48" fillId="7" borderId="119" xfId="0" applyFont="1" applyFill="1" applyBorder="1" applyAlignment="1">
      <alignment horizontal="center" vertical="center"/>
    </xf>
    <xf numFmtId="0" fontId="48" fillId="7" borderId="35" xfId="0" applyFont="1" applyFill="1" applyBorder="1" applyAlignment="1">
      <alignment horizontal="center" vertical="center"/>
    </xf>
    <xf numFmtId="0" fontId="48" fillId="7" borderId="118" xfId="0" applyFont="1" applyFill="1" applyBorder="1" applyAlignment="1">
      <alignment horizontal="center" vertical="center"/>
    </xf>
    <xf numFmtId="0" fontId="2" fillId="7" borderId="102" xfId="0" applyFont="1" applyFill="1" applyBorder="1" applyAlignment="1">
      <alignment horizontal="center" vertical="center"/>
    </xf>
    <xf numFmtId="9" fontId="43" fillId="6" borderId="103" xfId="0" applyNumberFormat="1" applyFont="1" applyFill="1" applyBorder="1" applyAlignment="1">
      <alignment horizontal="center" vertical="center"/>
    </xf>
    <xf numFmtId="9" fontId="43" fillId="6" borderId="102" xfId="0" applyNumberFormat="1" applyFont="1" applyFill="1" applyBorder="1" applyAlignment="1">
      <alignment horizontal="center" vertical="center"/>
    </xf>
    <xf numFmtId="9" fontId="43" fillId="6" borderId="126" xfId="0" applyNumberFormat="1" applyFont="1" applyFill="1" applyBorder="1" applyAlignment="1">
      <alignment horizontal="center" vertical="center" shrinkToFit="1"/>
    </xf>
    <xf numFmtId="9" fontId="43" fillId="6" borderId="127" xfId="0" applyNumberFormat="1" applyFont="1" applyFill="1" applyBorder="1" applyAlignment="1">
      <alignment horizontal="center" vertical="center" shrinkToFit="1"/>
    </xf>
    <xf numFmtId="0" fontId="20" fillId="7" borderId="38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left" vertical="center"/>
    </xf>
    <xf numFmtId="182" fontId="14" fillId="7" borderId="22" xfId="0" applyNumberFormat="1" applyFont="1" applyFill="1" applyBorder="1" applyAlignment="1">
      <alignment horizontal="center" vertical="center"/>
    </xf>
    <xf numFmtId="182" fontId="14" fillId="7" borderId="3" xfId="0" applyNumberFormat="1" applyFont="1" applyFill="1" applyBorder="1" applyAlignment="1">
      <alignment horizontal="center" vertical="center"/>
    </xf>
    <xf numFmtId="182" fontId="14" fillId="7" borderId="34" xfId="0" applyNumberFormat="1" applyFont="1" applyFill="1" applyBorder="1" applyAlignment="1">
      <alignment horizontal="center" vertical="center"/>
    </xf>
    <xf numFmtId="0" fontId="20" fillId="7" borderId="88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182" fontId="14" fillId="7" borderId="119" xfId="0" applyNumberFormat="1" applyFont="1" applyFill="1" applyBorder="1" applyAlignment="1">
      <alignment horizontal="center" vertical="center"/>
    </xf>
    <xf numFmtId="182" fontId="14" fillId="7" borderId="35" xfId="0" applyNumberFormat="1" applyFont="1" applyFill="1" applyBorder="1" applyAlignment="1">
      <alignment horizontal="center" vertical="center"/>
    </xf>
    <xf numFmtId="182" fontId="14" fillId="7" borderId="118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48" fillId="7" borderId="54" xfId="0" applyFont="1" applyFill="1" applyBorder="1" applyAlignment="1">
      <alignment horizontal="left" vertical="center"/>
    </xf>
    <xf numFmtId="0" fontId="48" fillId="7" borderId="21" xfId="0" applyFont="1" applyFill="1" applyBorder="1" applyAlignment="1">
      <alignment horizontal="left" vertical="center"/>
    </xf>
    <xf numFmtId="0" fontId="48" fillId="7" borderId="53" xfId="0" applyFont="1" applyFill="1" applyBorder="1" applyAlignment="1">
      <alignment horizontal="left" vertical="center"/>
    </xf>
    <xf numFmtId="0" fontId="48" fillId="7" borderId="2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8" fillId="7" borderId="38" xfId="0" applyFont="1" applyFill="1" applyBorder="1" applyAlignment="1">
      <alignment horizontal="left" vertical="center"/>
    </xf>
    <xf numFmtId="182" fontId="48" fillId="7" borderId="22" xfId="0" applyNumberFormat="1" applyFont="1" applyFill="1" applyBorder="1" applyAlignment="1">
      <alignment horizontal="center" vertical="center"/>
    </xf>
    <xf numFmtId="182" fontId="48" fillId="7" borderId="3" xfId="0" applyNumberFormat="1" applyFont="1" applyFill="1" applyBorder="1" applyAlignment="1">
      <alignment horizontal="center" vertical="center"/>
    </xf>
    <xf numFmtId="182" fontId="48" fillId="7" borderId="34" xfId="0" applyNumberFormat="1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left" vertical="center"/>
    </xf>
    <xf numFmtId="0" fontId="44" fillId="5" borderId="3" xfId="0" applyFont="1" applyFill="1" applyBorder="1" applyAlignment="1">
      <alignment horizontal="left" vertical="center"/>
    </xf>
    <xf numFmtId="0" fontId="29" fillId="0" borderId="35" xfId="0" applyFont="1" applyBorder="1" applyAlignment="1">
      <alignment horizontal="left" vertical="top"/>
    </xf>
    <xf numFmtId="0" fontId="2" fillId="7" borderId="0" xfId="0" applyFont="1" applyFill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right" vertical="center"/>
    </xf>
    <xf numFmtId="0" fontId="28" fillId="7" borderId="7" xfId="0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44" fillId="6" borderId="55" xfId="0" applyFont="1" applyFill="1" applyBorder="1" applyAlignment="1">
      <alignment horizontal="center" vertical="center" wrapText="1"/>
    </xf>
    <xf numFmtId="0" fontId="73" fillId="6" borderId="7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45" fillId="0" borderId="23" xfId="0" applyNumberFormat="1" applyFont="1" applyBorder="1" applyAlignment="1">
      <alignment horizontal="center" vertical="center"/>
    </xf>
    <xf numFmtId="0" fontId="45" fillId="0" borderId="46" xfId="0" applyFont="1" applyBorder="1" applyAlignment="1">
      <alignment horizontal="left" vertical="center"/>
    </xf>
    <xf numFmtId="0" fontId="45" fillId="0" borderId="2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4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5" fillId="0" borderId="23" xfId="0" applyFont="1" applyBorder="1" applyAlignment="1">
      <alignment horizontal="center" vertical="center"/>
    </xf>
    <xf numFmtId="0" fontId="45" fillId="0" borderId="47" xfId="0" applyFont="1" applyBorder="1" applyAlignment="1">
      <alignment horizontal="left" vertical="center"/>
    </xf>
    <xf numFmtId="179" fontId="45" fillId="0" borderId="20" xfId="0" applyNumberFormat="1" applyFont="1" applyBorder="1" applyAlignment="1">
      <alignment horizontal="center" vertical="center"/>
    </xf>
    <xf numFmtId="9" fontId="48" fillId="7" borderId="22" xfId="0" applyNumberFormat="1" applyFont="1" applyFill="1" applyBorder="1" applyAlignment="1">
      <alignment horizontal="center" vertical="center"/>
    </xf>
    <xf numFmtId="9" fontId="48" fillId="7" borderId="34" xfId="0" applyNumberFormat="1" applyFont="1" applyFill="1" applyBorder="1" applyAlignment="1">
      <alignment horizontal="center" vertical="center"/>
    </xf>
    <xf numFmtId="0" fontId="44" fillId="6" borderId="7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1" fontId="45" fillId="6" borderId="23" xfId="0" applyNumberFormat="1" applyFont="1" applyFill="1" applyBorder="1" applyAlignment="1">
      <alignment horizontal="right" vertical="center"/>
    </xf>
    <xf numFmtId="1" fontId="45" fillId="6" borderId="79" xfId="0" applyNumberFormat="1" applyFont="1" applyFill="1" applyBorder="1" applyAlignment="1">
      <alignment horizontal="right" vertical="center"/>
    </xf>
    <xf numFmtId="0" fontId="44" fillId="5" borderId="36" xfId="0" applyFont="1" applyFill="1" applyBorder="1" applyAlignment="1">
      <alignment horizontal="left" vertical="center"/>
    </xf>
    <xf numFmtId="0" fontId="44" fillId="5" borderId="35" xfId="0" applyFont="1" applyFill="1" applyBorder="1" applyAlignment="1">
      <alignment horizontal="left" vertical="center"/>
    </xf>
    <xf numFmtId="0" fontId="44" fillId="5" borderId="89" xfId="0" applyFont="1" applyFill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3" fillId="0" borderId="32" xfId="0" applyFont="1" applyBorder="1" applyAlignment="1">
      <alignment horizontal="center" vertical="center" shrinkToFit="1"/>
    </xf>
    <xf numFmtId="0" fontId="43" fillId="0" borderId="25" xfId="0" applyFont="1" applyBorder="1" applyAlignment="1">
      <alignment horizontal="center" vertical="center" shrinkToFit="1"/>
    </xf>
    <xf numFmtId="0" fontId="43" fillId="0" borderId="40" xfId="0" applyFont="1" applyBorder="1" applyAlignment="1">
      <alignment horizontal="center" vertical="center" wrapText="1"/>
    </xf>
    <xf numFmtId="179" fontId="45" fillId="0" borderId="22" xfId="0" applyNumberFormat="1" applyFont="1" applyBorder="1" applyAlignment="1">
      <alignment horizontal="center" vertical="center"/>
    </xf>
    <xf numFmtId="179" fontId="45" fillId="0" borderId="34" xfId="0" applyNumberFormat="1" applyFont="1" applyBorder="1" applyAlignment="1">
      <alignment horizontal="center" vertical="center"/>
    </xf>
    <xf numFmtId="1" fontId="45" fillId="6" borderId="20" xfId="0" applyNumberFormat="1" applyFont="1" applyFill="1" applyBorder="1" applyAlignment="1">
      <alignment horizontal="right" vertical="center"/>
    </xf>
    <xf numFmtId="1" fontId="45" fillId="6" borderId="78" xfId="0" applyNumberFormat="1" applyFont="1" applyFill="1" applyBorder="1" applyAlignment="1">
      <alignment horizontal="right" vertical="center"/>
    </xf>
    <xf numFmtId="0" fontId="45" fillId="0" borderId="20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5" fillId="0" borderId="48" xfId="0" applyFont="1" applyBorder="1" applyAlignment="1">
      <alignment horizontal="left" vertical="center"/>
    </xf>
    <xf numFmtId="0" fontId="45" fillId="0" borderId="24" xfId="0" applyFont="1" applyBorder="1" applyAlignment="1">
      <alignment horizontal="left" vertical="center"/>
    </xf>
    <xf numFmtId="0" fontId="45" fillId="0" borderId="24" xfId="0" applyFont="1" applyBorder="1" applyAlignment="1">
      <alignment horizontal="center" vertical="center"/>
    </xf>
    <xf numFmtId="179" fontId="45" fillId="0" borderId="24" xfId="0" applyNumberFormat="1" applyFont="1" applyBorder="1" applyAlignment="1">
      <alignment horizontal="center" vertical="center"/>
    </xf>
    <xf numFmtId="0" fontId="43" fillId="7" borderId="37" xfId="0" applyFont="1" applyFill="1" applyBorder="1" applyAlignment="1">
      <alignment horizontal="right" vertical="center"/>
    </xf>
    <xf numFmtId="0" fontId="43" fillId="7" borderId="7" xfId="0" applyFont="1" applyFill="1" applyBorder="1" applyAlignment="1">
      <alignment horizontal="right" vertical="center"/>
    </xf>
    <xf numFmtId="9" fontId="2" fillId="7" borderId="7" xfId="0" applyNumberFormat="1" applyFont="1" applyFill="1" applyBorder="1" applyAlignment="1">
      <alignment horizontal="center" vertical="center"/>
    </xf>
    <xf numFmtId="9" fontId="2" fillId="7" borderId="16" xfId="0" applyNumberFormat="1" applyFont="1" applyFill="1" applyBorder="1" applyAlignment="1">
      <alignment horizontal="center" vertical="center"/>
    </xf>
    <xf numFmtId="1" fontId="21" fillId="6" borderId="76" xfId="0" applyNumberFormat="1" applyFont="1" applyFill="1" applyBorder="1" applyAlignment="1">
      <alignment horizontal="right" vertical="center"/>
    </xf>
    <xf numFmtId="1" fontId="21" fillId="6" borderId="57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left" vertical="top"/>
    </xf>
    <xf numFmtId="0" fontId="46" fillId="0" borderId="32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3" fillId="0" borderId="161" xfId="0" applyFont="1" applyBorder="1" applyAlignment="1">
      <alignment horizontal="left" vertical="center" shrinkToFit="1"/>
    </xf>
    <xf numFmtId="0" fontId="43" fillId="0" borderId="162" xfId="0" applyFont="1" applyBorder="1" applyAlignment="1">
      <alignment horizontal="left" vertical="center" shrinkToFit="1"/>
    </xf>
    <xf numFmtId="0" fontId="43" fillId="0" borderId="162" xfId="0" applyFont="1" applyBorder="1" applyAlignment="1">
      <alignment horizontal="center" vertical="center"/>
    </xf>
    <xf numFmtId="1" fontId="43" fillId="0" borderId="162" xfId="0" applyNumberFormat="1" applyFont="1" applyBorder="1" applyAlignment="1">
      <alignment horizontal="center" vertical="center"/>
    </xf>
    <xf numFmtId="1" fontId="14" fillId="7" borderId="162" xfId="0" applyNumberFormat="1" applyFont="1" applyFill="1" applyBorder="1" applyAlignment="1">
      <alignment horizontal="right" vertical="center"/>
    </xf>
    <xf numFmtId="1" fontId="14" fillId="7" borderId="163" xfId="0" applyNumberFormat="1" applyFont="1" applyFill="1" applyBorder="1" applyAlignment="1">
      <alignment horizontal="right" vertical="center"/>
    </xf>
    <xf numFmtId="1" fontId="48" fillId="6" borderId="165" xfId="0" quotePrefix="1" applyNumberFormat="1" applyFont="1" applyFill="1" applyBorder="1" applyAlignment="1">
      <alignment horizontal="right" vertical="center"/>
    </xf>
    <xf numFmtId="1" fontId="48" fillId="6" borderId="164" xfId="0" applyNumberFormat="1" applyFont="1" applyFill="1" applyBorder="1" applyAlignment="1">
      <alignment horizontal="right" vertical="center"/>
    </xf>
    <xf numFmtId="179" fontId="48" fillId="7" borderId="54" xfId="0" applyNumberFormat="1" applyFont="1" applyFill="1" applyBorder="1" applyAlignment="1">
      <alignment horizontal="center" vertical="center"/>
    </xf>
    <xf numFmtId="179" fontId="48" fillId="7" borderId="53" xfId="0" applyNumberFormat="1" applyFont="1" applyFill="1" applyBorder="1" applyAlignment="1">
      <alignment horizontal="center" vertical="center"/>
    </xf>
    <xf numFmtId="0" fontId="48" fillId="7" borderId="22" xfId="0" applyFont="1" applyFill="1" applyBorder="1" applyAlignment="1">
      <alignment horizontal="center"/>
    </xf>
    <xf numFmtId="0" fontId="48" fillId="7" borderId="3" xfId="0" applyFont="1" applyFill="1" applyBorder="1" applyAlignment="1">
      <alignment horizontal="center"/>
    </xf>
    <xf numFmtId="0" fontId="48" fillId="7" borderId="34" xfId="0" applyFont="1" applyFill="1" applyBorder="1" applyAlignment="1">
      <alignment horizontal="center"/>
    </xf>
    <xf numFmtId="1" fontId="48" fillId="7" borderId="19" xfId="0" applyNumberFormat="1" applyFont="1" applyFill="1" applyBorder="1" applyAlignment="1">
      <alignment horizontal="center" vertical="center"/>
    </xf>
    <xf numFmtId="1" fontId="14" fillId="6" borderId="19" xfId="0" applyNumberFormat="1" applyFont="1" applyFill="1" applyBorder="1" applyAlignment="1">
      <alignment horizontal="right" vertical="center"/>
    </xf>
    <xf numFmtId="1" fontId="14" fillId="6" borderId="84" xfId="0" applyNumberFormat="1" applyFont="1" applyFill="1" applyBorder="1" applyAlignment="1">
      <alignment horizontal="right" vertical="center"/>
    </xf>
    <xf numFmtId="0" fontId="48" fillId="7" borderId="97" xfId="0" applyFont="1" applyFill="1" applyBorder="1" applyAlignment="1">
      <alignment horizontal="left" vertical="center"/>
    </xf>
    <xf numFmtId="0" fontId="48" fillId="7" borderId="19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left" vertical="top"/>
    </xf>
    <xf numFmtId="0" fontId="48" fillId="7" borderId="88" xfId="0" applyFont="1" applyFill="1" applyBorder="1" applyAlignment="1">
      <alignment horizontal="center" vertical="center"/>
    </xf>
    <xf numFmtId="1" fontId="48" fillId="7" borderId="153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shrinkToFit="1"/>
    </xf>
    <xf numFmtId="0" fontId="11" fillId="2" borderId="0" xfId="0" applyFont="1" applyFill="1" applyAlignment="1">
      <alignment horizontal="left" shrinkToFit="1"/>
    </xf>
    <xf numFmtId="0" fontId="40" fillId="0" borderId="0" xfId="0" applyFont="1" applyAlignment="1">
      <alignment horizontal="left" vertical="top" wrapText="1"/>
    </xf>
    <xf numFmtId="0" fontId="48" fillId="7" borderId="47" xfId="0" applyFont="1" applyFill="1" applyBorder="1" applyAlignment="1">
      <alignment horizontal="left" vertical="center"/>
    </xf>
    <xf numFmtId="0" fontId="48" fillId="7" borderId="23" xfId="0" applyFont="1" applyFill="1" applyBorder="1" applyAlignment="1">
      <alignment horizontal="left" vertical="center"/>
    </xf>
    <xf numFmtId="1" fontId="48" fillId="7" borderId="23" xfId="0" applyNumberFormat="1" applyFont="1" applyFill="1" applyBorder="1" applyAlignment="1">
      <alignment horizontal="center" vertical="center"/>
    </xf>
    <xf numFmtId="1" fontId="48" fillId="6" borderId="18" xfId="0" quotePrefix="1" applyNumberFormat="1" applyFont="1" applyFill="1" applyBorder="1" applyAlignment="1">
      <alignment horizontal="right" vertical="center"/>
    </xf>
    <xf numFmtId="1" fontId="48" fillId="6" borderId="82" xfId="0" applyNumberFormat="1" applyFont="1" applyFill="1" applyBorder="1" applyAlignment="1">
      <alignment horizontal="right" vertical="center"/>
    </xf>
    <xf numFmtId="0" fontId="44" fillId="5" borderId="91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top"/>
    </xf>
    <xf numFmtId="0" fontId="43" fillId="0" borderId="11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48" fillId="7" borderId="98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center" vertical="center"/>
    </xf>
    <xf numFmtId="0" fontId="28" fillId="7" borderId="104" xfId="0" applyFont="1" applyFill="1" applyBorder="1" applyAlignment="1">
      <alignment horizontal="right" vertical="center"/>
    </xf>
    <xf numFmtId="0" fontId="43" fillId="7" borderId="71" xfId="0" applyFont="1" applyFill="1" applyBorder="1" applyAlignment="1">
      <alignment horizontal="left" vertical="center"/>
    </xf>
    <xf numFmtId="0" fontId="43" fillId="7" borderId="53" xfId="0" applyFont="1" applyFill="1" applyBorder="1" applyAlignment="1">
      <alignment horizontal="left" vertical="center"/>
    </xf>
    <xf numFmtId="0" fontId="2" fillId="7" borderId="101" xfId="0" applyFont="1" applyFill="1" applyBorder="1" applyAlignment="1">
      <alignment horizontal="left" vertical="center"/>
    </xf>
    <xf numFmtId="182" fontId="48" fillId="7" borderId="54" xfId="0" applyNumberFormat="1" applyFont="1" applyFill="1" applyBorder="1" applyAlignment="1">
      <alignment horizontal="center" vertical="center"/>
    </xf>
    <xf numFmtId="182" fontId="48" fillId="7" borderId="53" xfId="0" applyNumberFormat="1" applyFont="1" applyFill="1" applyBorder="1" applyAlignment="1">
      <alignment horizontal="center" vertical="center"/>
    </xf>
    <xf numFmtId="0" fontId="47" fillId="7" borderId="118" xfId="0" applyFont="1" applyFill="1" applyBorder="1" applyAlignment="1">
      <alignment horizontal="left" vertical="center"/>
    </xf>
    <xf numFmtId="0" fontId="14" fillId="7" borderId="105" xfId="0" applyFont="1" applyFill="1" applyBorder="1" applyAlignment="1">
      <alignment horizontal="center" vertical="center"/>
    </xf>
    <xf numFmtId="9" fontId="45" fillId="7" borderId="22" xfId="0" applyNumberFormat="1" applyFont="1" applyFill="1" applyBorder="1" applyAlignment="1">
      <alignment horizontal="center" vertical="center"/>
    </xf>
    <xf numFmtId="9" fontId="45" fillId="7" borderId="34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9" fontId="45" fillId="7" borderId="119" xfId="0" applyNumberFormat="1" applyFont="1" applyFill="1" applyBorder="1" applyAlignment="1">
      <alignment horizontal="center" vertical="center"/>
    </xf>
    <xf numFmtId="9" fontId="45" fillId="7" borderId="118" xfId="0" applyNumberFormat="1" applyFont="1" applyFill="1" applyBorder="1" applyAlignment="1">
      <alignment horizontal="center" vertical="center"/>
    </xf>
    <xf numFmtId="0" fontId="28" fillId="6" borderId="123" xfId="0" applyFont="1" applyFill="1" applyBorder="1" applyAlignment="1">
      <alignment horizontal="right" vertical="center"/>
    </xf>
    <xf numFmtId="0" fontId="28" fillId="6" borderId="128" xfId="0" applyFont="1" applyFill="1" applyBorder="1" applyAlignment="1">
      <alignment horizontal="right" vertical="center"/>
    </xf>
    <xf numFmtId="0" fontId="28" fillId="6" borderId="124" xfId="0" applyFont="1" applyFill="1" applyBorder="1" applyAlignment="1">
      <alignment horizontal="right" vertical="center"/>
    </xf>
    <xf numFmtId="179" fontId="48" fillId="7" borderId="119" xfId="0" applyNumberFormat="1" applyFont="1" applyFill="1" applyBorder="1" applyAlignment="1">
      <alignment horizontal="center" vertical="center"/>
    </xf>
    <xf numFmtId="179" fontId="48" fillId="7" borderId="118" xfId="0" applyNumberFormat="1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left" vertical="center"/>
    </xf>
    <xf numFmtId="0" fontId="14" fillId="7" borderId="21" xfId="0" applyFont="1" applyFill="1" applyBorder="1" applyAlignment="1">
      <alignment horizontal="left" vertical="center"/>
    </xf>
    <xf numFmtId="0" fontId="14" fillId="7" borderId="53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10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9" fontId="48" fillId="7" borderId="119" xfId="0" applyNumberFormat="1" applyFont="1" applyFill="1" applyBorder="1" applyAlignment="1">
      <alignment horizontal="center" vertical="center"/>
    </xf>
    <xf numFmtId="9" fontId="48" fillId="7" borderId="118" xfId="0" applyNumberFormat="1" applyFont="1" applyFill="1" applyBorder="1" applyAlignment="1">
      <alignment horizontal="center" vertical="center"/>
    </xf>
    <xf numFmtId="0" fontId="25" fillId="7" borderId="71" xfId="0" applyFont="1" applyFill="1" applyBorder="1" applyAlignment="1">
      <alignment horizontal="left" vertical="center"/>
    </xf>
    <xf numFmtId="0" fontId="25" fillId="7" borderId="21" xfId="0" applyFont="1" applyFill="1" applyBorder="1" applyAlignment="1">
      <alignment horizontal="left" vertical="center"/>
    </xf>
    <xf numFmtId="0" fontId="25" fillId="7" borderId="53" xfId="0" applyFont="1" applyFill="1" applyBorder="1" applyAlignment="1">
      <alignment horizontal="left" vertical="center"/>
    </xf>
    <xf numFmtId="0" fontId="25" fillId="7" borderId="107" xfId="0" applyFont="1" applyFill="1" applyBorder="1" applyAlignment="1">
      <alignment horizontal="center" vertical="center"/>
    </xf>
    <xf numFmtId="9" fontId="43" fillId="6" borderId="123" xfId="0" applyNumberFormat="1" applyFont="1" applyFill="1" applyBorder="1" applyAlignment="1">
      <alignment horizontal="center" vertical="center" shrinkToFit="1"/>
    </xf>
    <xf numFmtId="9" fontId="43" fillId="6" borderId="124" xfId="0" applyNumberFormat="1" applyFont="1" applyFill="1" applyBorder="1" applyAlignment="1">
      <alignment horizontal="center" vertical="center" shrinkToFit="1"/>
    </xf>
    <xf numFmtId="9" fontId="45" fillId="7" borderId="54" xfId="0" applyNumberFormat="1" applyFont="1" applyFill="1" applyBorder="1" applyAlignment="1">
      <alignment horizontal="center" vertical="center" shrinkToFit="1"/>
    </xf>
    <xf numFmtId="9" fontId="45" fillId="7" borderId="53" xfId="0" applyNumberFormat="1" applyFont="1" applyFill="1" applyBorder="1" applyAlignment="1">
      <alignment horizontal="center" vertical="center" shrinkToFit="1"/>
    </xf>
    <xf numFmtId="0" fontId="2" fillId="7" borderId="107" xfId="0" applyFont="1" applyFill="1" applyBorder="1" applyAlignment="1">
      <alignment horizontal="center" vertical="center"/>
    </xf>
    <xf numFmtId="0" fontId="2" fillId="7" borderId="105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left" vertical="center"/>
    </xf>
    <xf numFmtId="182" fontId="14" fillId="7" borderId="54" xfId="0" applyNumberFormat="1" applyFont="1" applyFill="1" applyBorder="1" applyAlignment="1">
      <alignment horizontal="center" vertical="center"/>
    </xf>
    <xf numFmtId="182" fontId="14" fillId="7" borderId="21" xfId="0" applyNumberFormat="1" applyFont="1" applyFill="1" applyBorder="1" applyAlignment="1">
      <alignment horizontal="center" vertical="center"/>
    </xf>
    <xf numFmtId="182" fontId="14" fillId="7" borderId="53" xfId="0" applyNumberFormat="1" applyFont="1" applyFill="1" applyBorder="1" applyAlignment="1">
      <alignment horizontal="center" vertical="center"/>
    </xf>
    <xf numFmtId="0" fontId="21" fillId="3" borderId="150" xfId="0" applyFont="1" applyFill="1" applyBorder="1" applyAlignment="1">
      <alignment horizontal="center" vertical="center" wrapText="1"/>
    </xf>
    <xf numFmtId="0" fontId="21" fillId="3" borderId="100" xfId="0" applyFont="1" applyFill="1" applyBorder="1" applyAlignment="1">
      <alignment horizontal="center" vertical="center" wrapText="1"/>
    </xf>
    <xf numFmtId="0" fontId="21" fillId="3" borderId="93" xfId="0" applyFont="1" applyFill="1" applyBorder="1" applyAlignment="1">
      <alignment horizontal="center" vertical="center" wrapText="1"/>
    </xf>
    <xf numFmtId="0" fontId="28" fillId="6" borderId="126" xfId="0" applyFont="1" applyFill="1" applyBorder="1" applyAlignment="1">
      <alignment horizontal="right" vertical="center"/>
    </xf>
    <xf numFmtId="0" fontId="28" fillId="6" borderId="129" xfId="0" applyFont="1" applyFill="1" applyBorder="1" applyAlignment="1">
      <alignment horizontal="right" vertical="center"/>
    </xf>
    <xf numFmtId="0" fontId="28" fillId="6" borderId="127" xfId="0" applyFont="1" applyFill="1" applyBorder="1" applyAlignment="1">
      <alignment horizontal="right" vertical="center"/>
    </xf>
    <xf numFmtId="0" fontId="28" fillId="6" borderId="141" xfId="0" applyFont="1" applyFill="1" applyBorder="1" applyAlignment="1">
      <alignment horizontal="right" vertical="center"/>
    </xf>
    <xf numFmtId="0" fontId="28" fillId="6" borderId="139" xfId="0" applyFont="1" applyFill="1" applyBorder="1" applyAlignment="1">
      <alignment horizontal="right" vertical="center"/>
    </xf>
    <xf numFmtId="0" fontId="28" fillId="6" borderId="140" xfId="0" applyFont="1" applyFill="1" applyBorder="1" applyAlignment="1">
      <alignment horizontal="right" vertical="center"/>
    </xf>
    <xf numFmtId="0" fontId="44" fillId="3" borderId="148" xfId="0" applyFont="1" applyFill="1" applyBorder="1" applyAlignment="1">
      <alignment horizontal="center" vertical="center" wrapText="1"/>
    </xf>
    <xf numFmtId="0" fontId="44" fillId="3" borderId="14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4" fillId="6" borderId="61" xfId="0" applyFont="1" applyFill="1" applyBorder="1" applyAlignment="1">
      <alignment horizontal="center" vertical="center" wrapText="1"/>
    </xf>
    <xf numFmtId="0" fontId="44" fillId="6" borderId="62" xfId="0" applyFont="1" applyFill="1" applyBorder="1" applyAlignment="1">
      <alignment horizontal="center" vertical="center" wrapText="1"/>
    </xf>
    <xf numFmtId="14" fontId="43" fillId="0" borderId="32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47" fillId="0" borderId="81" xfId="0" applyFont="1" applyBorder="1" applyAlignment="1">
      <alignment horizontal="left" vertical="center" wrapText="1"/>
    </xf>
    <xf numFmtId="0" fontId="47" fillId="0" borderId="58" xfId="0" applyFont="1" applyBorder="1" applyAlignment="1">
      <alignment horizontal="left" vertical="center" wrapText="1"/>
    </xf>
    <xf numFmtId="179" fontId="40" fillId="0" borderId="0" xfId="0" applyNumberFormat="1" applyFont="1" applyAlignment="1">
      <alignment horizontal="left" vertical="top" wrapText="1"/>
    </xf>
    <xf numFmtId="179" fontId="41" fillId="0" borderId="0" xfId="0" applyNumberFormat="1" applyFont="1" applyAlignment="1">
      <alignment horizontal="left" vertical="top"/>
    </xf>
    <xf numFmtId="14" fontId="41" fillId="7" borderId="35" xfId="0" applyNumberFormat="1" applyFont="1" applyFill="1" applyBorder="1" applyAlignment="1">
      <alignment horizontal="left" vertical="center" wrapText="1"/>
    </xf>
    <xf numFmtId="0" fontId="41" fillId="7" borderId="35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48" fillId="0" borderId="99" xfId="0" applyFont="1" applyBorder="1" applyAlignment="1">
      <alignment horizontal="left" vertical="center"/>
    </xf>
    <xf numFmtId="0" fontId="48" fillId="0" borderId="100" xfId="0" applyFont="1" applyBorder="1" applyAlignment="1">
      <alignment horizontal="left" vertical="center"/>
    </xf>
    <xf numFmtId="0" fontId="48" fillId="0" borderId="151" xfId="0" applyFont="1" applyBorder="1" applyAlignment="1">
      <alignment horizontal="left" vertical="center"/>
    </xf>
    <xf numFmtId="0" fontId="43" fillId="0" borderId="94" xfId="0" applyFont="1" applyBorder="1" applyAlignment="1">
      <alignment horizontal="center" vertical="center" wrapText="1"/>
    </xf>
    <xf numFmtId="0" fontId="43" fillId="0" borderId="95" xfId="0" applyFont="1" applyBorder="1" applyAlignment="1">
      <alignment horizontal="center" vertical="center" wrapText="1"/>
    </xf>
    <xf numFmtId="0" fontId="45" fillId="0" borderId="94" xfId="0" applyFont="1" applyBorder="1" applyAlignment="1">
      <alignment horizontal="left" vertical="center" wrapText="1"/>
    </xf>
    <xf numFmtId="0" fontId="45" fillId="0" borderId="96" xfId="0" applyFont="1" applyBorder="1" applyAlignment="1">
      <alignment horizontal="left" vertical="center" wrapText="1"/>
    </xf>
    <xf numFmtId="0" fontId="45" fillId="0" borderId="168" xfId="0" applyFont="1" applyBorder="1" applyAlignment="1">
      <alignment horizontal="left" vertical="center" wrapText="1"/>
    </xf>
    <xf numFmtId="0" fontId="47" fillId="0" borderId="97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0" fontId="44" fillId="5" borderId="4" xfId="0" applyFont="1" applyFill="1" applyBorder="1" applyAlignment="1">
      <alignment horizontal="left" vertical="center"/>
    </xf>
    <xf numFmtId="0" fontId="43" fillId="0" borderId="63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/>
    </xf>
    <xf numFmtId="179" fontId="45" fillId="0" borderId="32" xfId="0" applyNumberFormat="1" applyFont="1" applyBorder="1" applyAlignment="1">
      <alignment horizontal="left" vertical="center" wrapText="1"/>
    </xf>
    <xf numFmtId="179" fontId="45" fillId="0" borderId="12" xfId="0" applyNumberFormat="1" applyFont="1" applyBorder="1" applyAlignment="1">
      <alignment horizontal="left" vertical="center" wrapText="1"/>
    </xf>
    <xf numFmtId="179" fontId="45" fillId="0" borderId="40" xfId="0" applyNumberFormat="1" applyFont="1" applyBorder="1" applyAlignment="1">
      <alignment horizontal="left" vertical="center" wrapText="1"/>
    </xf>
    <xf numFmtId="0" fontId="43" fillId="0" borderId="101" xfId="0" applyFont="1" applyBorder="1" applyAlignment="1">
      <alignment horizontal="center" vertical="center"/>
    </xf>
    <xf numFmtId="0" fontId="43" fillId="0" borderId="102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48" fillId="0" borderId="103" xfId="0" applyFont="1" applyBorder="1" applyAlignment="1">
      <alignment horizontal="left" vertical="center"/>
    </xf>
    <xf numFmtId="0" fontId="48" fillId="0" borderId="92" xfId="0" applyFont="1" applyBorder="1" applyAlignment="1">
      <alignment horizontal="left" vertical="center"/>
    </xf>
    <xf numFmtId="0" fontId="48" fillId="0" borderId="169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top"/>
    </xf>
    <xf numFmtId="0" fontId="48" fillId="0" borderId="0" xfId="0" applyFont="1" applyAlignment="1">
      <alignment horizontal="left" vertical="center"/>
    </xf>
    <xf numFmtId="0" fontId="48" fillId="0" borderId="60" xfId="0" applyFont="1" applyBorder="1" applyAlignment="1">
      <alignment horizontal="left" vertical="center"/>
    </xf>
    <xf numFmtId="0" fontId="45" fillId="0" borderId="107" xfId="0" applyFont="1" applyBorder="1" applyAlignment="1">
      <alignment horizontal="left" vertical="center"/>
    </xf>
    <xf numFmtId="0" fontId="45" fillId="0" borderId="170" xfId="0" applyFont="1" applyBorder="1" applyAlignment="1">
      <alignment horizontal="left" vertical="center"/>
    </xf>
    <xf numFmtId="0" fontId="45" fillId="7" borderId="86" xfId="0" applyFont="1" applyFill="1" applyBorder="1" applyAlignment="1">
      <alignment horizontal="left" vertical="center" wrapText="1"/>
    </xf>
    <xf numFmtId="0" fontId="45" fillId="7" borderId="85" xfId="0" applyFont="1" applyFill="1" applyBorder="1" applyAlignment="1">
      <alignment horizontal="left" vertical="center" wrapText="1"/>
    </xf>
    <xf numFmtId="0" fontId="45" fillId="7" borderId="98" xfId="0" applyFont="1" applyFill="1" applyBorder="1" applyAlignment="1">
      <alignment horizontal="left" vertical="center" wrapText="1"/>
    </xf>
    <xf numFmtId="0" fontId="45" fillId="7" borderId="0" xfId="0" applyFont="1" applyFill="1" applyAlignment="1">
      <alignment horizontal="left" vertical="center" wrapText="1"/>
    </xf>
    <xf numFmtId="0" fontId="45" fillId="7" borderId="90" xfId="0" applyFont="1" applyFill="1" applyBorder="1" applyAlignment="1">
      <alignment horizontal="left" vertical="center" wrapText="1"/>
    </xf>
    <xf numFmtId="0" fontId="45" fillId="7" borderId="60" xfId="0" applyFont="1" applyFill="1" applyBorder="1" applyAlignment="1">
      <alignment horizontal="left" vertical="center" wrapText="1"/>
    </xf>
    <xf numFmtId="0" fontId="45" fillId="7" borderId="87" xfId="0" applyFont="1" applyFill="1" applyBorder="1" applyAlignment="1">
      <alignment horizontal="left" vertical="center" wrapText="1"/>
    </xf>
    <xf numFmtId="0" fontId="48" fillId="7" borderId="86" xfId="0" applyFont="1" applyFill="1" applyBorder="1" applyAlignment="1">
      <alignment horizontal="left" vertical="center" wrapText="1"/>
    </xf>
    <xf numFmtId="0" fontId="48" fillId="7" borderId="85" xfId="0" applyFont="1" applyFill="1" applyBorder="1" applyAlignment="1">
      <alignment horizontal="left" vertical="center" wrapText="1"/>
    </xf>
    <xf numFmtId="0" fontId="48" fillId="7" borderId="11" xfId="0" applyFont="1" applyFill="1" applyBorder="1" applyAlignment="1">
      <alignment horizontal="left" vertical="center" wrapText="1"/>
    </xf>
    <xf numFmtId="0" fontId="48" fillId="7" borderId="27" xfId="0" applyFont="1" applyFill="1" applyBorder="1" applyAlignment="1">
      <alignment horizontal="left" vertical="center" wrapText="1"/>
    </xf>
    <xf numFmtId="0" fontId="48" fillId="7" borderId="98" xfId="0" applyFont="1" applyFill="1" applyBorder="1" applyAlignment="1">
      <alignment horizontal="left" vertical="center" wrapText="1"/>
    </xf>
    <xf numFmtId="0" fontId="48" fillId="7" borderId="33" xfId="0" applyFont="1" applyFill="1" applyBorder="1" applyAlignment="1">
      <alignment horizontal="left" vertical="center" wrapText="1"/>
    </xf>
    <xf numFmtId="0" fontId="48" fillId="7" borderId="13" xfId="0" applyFont="1" applyFill="1" applyBorder="1" applyAlignment="1">
      <alignment horizontal="left" vertical="center" wrapText="1"/>
    </xf>
    <xf numFmtId="0" fontId="48" fillId="7" borderId="90" xfId="0" applyFont="1" applyFill="1" applyBorder="1" applyAlignment="1">
      <alignment horizontal="left" vertical="center" wrapText="1"/>
    </xf>
    <xf numFmtId="0" fontId="48" fillId="7" borderId="60" xfId="0" applyFont="1" applyFill="1" applyBorder="1" applyAlignment="1">
      <alignment horizontal="left" vertical="center" wrapText="1"/>
    </xf>
    <xf numFmtId="0" fontId="48" fillId="7" borderId="41" xfId="0" applyFont="1" applyFill="1" applyBorder="1" applyAlignment="1">
      <alignment horizontal="left" vertical="center" wrapText="1"/>
    </xf>
    <xf numFmtId="0" fontId="45" fillId="7" borderId="10" xfId="0" applyFont="1" applyFill="1" applyBorder="1" applyAlignment="1">
      <alignment horizontal="left" vertical="center" wrapText="1"/>
    </xf>
    <xf numFmtId="0" fontId="45" fillId="7" borderId="25" xfId="0" applyFont="1" applyFill="1" applyBorder="1" applyAlignment="1">
      <alignment horizontal="left" vertical="center" wrapText="1"/>
    </xf>
    <xf numFmtId="0" fontId="45" fillId="7" borderId="32" xfId="0" applyFont="1" applyFill="1" applyBorder="1" applyAlignment="1">
      <alignment horizontal="left" vertical="center" wrapText="1"/>
    </xf>
    <xf numFmtId="0" fontId="45" fillId="7" borderId="12" xfId="0" applyFont="1" applyFill="1" applyBorder="1" applyAlignment="1">
      <alignment horizontal="left" vertical="center" wrapText="1"/>
    </xf>
    <xf numFmtId="0" fontId="45" fillId="7" borderId="40" xfId="0" applyFont="1" applyFill="1" applyBorder="1" applyAlignment="1">
      <alignment horizontal="left" vertical="center" wrapText="1"/>
    </xf>
    <xf numFmtId="0" fontId="42" fillId="7" borderId="0" xfId="0" applyFont="1" applyFill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43" fillId="0" borderId="57" xfId="0" applyFont="1" applyBorder="1" applyAlignment="1">
      <alignment horizontal="center" vertical="center" wrapText="1"/>
    </xf>
    <xf numFmtId="0" fontId="45" fillId="7" borderId="11" xfId="0" applyFont="1" applyFill="1" applyBorder="1" applyAlignment="1">
      <alignment horizontal="left" vertical="center" wrapText="1"/>
    </xf>
    <xf numFmtId="0" fontId="45" fillId="7" borderId="27" xfId="0" applyFont="1" applyFill="1" applyBorder="1" applyAlignment="1">
      <alignment horizontal="left" vertical="center" wrapText="1"/>
    </xf>
    <xf numFmtId="0" fontId="45" fillId="7" borderId="33" xfId="0" applyFont="1" applyFill="1" applyBorder="1" applyAlignment="1">
      <alignment horizontal="left" vertical="center" wrapText="1"/>
    </xf>
    <xf numFmtId="0" fontId="45" fillId="7" borderId="13" xfId="0" applyFont="1" applyFill="1" applyBorder="1" applyAlignment="1">
      <alignment horizontal="left" vertical="center" wrapText="1"/>
    </xf>
    <xf numFmtId="0" fontId="45" fillId="7" borderId="41" xfId="0" applyFont="1" applyFill="1" applyBorder="1" applyAlignment="1">
      <alignment horizontal="left" vertical="center" wrapText="1"/>
    </xf>
    <xf numFmtId="0" fontId="48" fillId="0" borderId="88" xfId="0" applyFont="1" applyBorder="1" applyAlignment="1">
      <alignment horizontal="left" vertical="center" wrapText="1"/>
    </xf>
    <xf numFmtId="0" fontId="48" fillId="0" borderId="118" xfId="0" applyFont="1" applyBorder="1" applyAlignment="1">
      <alignment horizontal="left" vertical="center" wrapText="1"/>
    </xf>
    <xf numFmtId="0" fontId="48" fillId="0" borderId="86" xfId="0" applyFont="1" applyBorder="1" applyAlignment="1">
      <alignment horizontal="left" vertical="center" wrapText="1"/>
    </xf>
    <xf numFmtId="0" fontId="48" fillId="0" borderId="85" xfId="0" applyFont="1" applyBorder="1" applyAlignment="1">
      <alignment horizontal="left" vertical="center" wrapText="1"/>
    </xf>
    <xf numFmtId="0" fontId="48" fillId="0" borderId="71" xfId="0" applyFont="1" applyBorder="1" applyAlignment="1">
      <alignment horizontal="left" vertical="center" wrapText="1"/>
    </xf>
    <xf numFmtId="0" fontId="48" fillId="0" borderId="53" xfId="0" applyFont="1" applyBorder="1" applyAlignment="1">
      <alignment horizontal="left" vertical="center" wrapText="1"/>
    </xf>
    <xf numFmtId="0" fontId="48" fillId="0" borderId="32" xfId="0" applyFont="1" applyBorder="1" applyAlignment="1">
      <alignment horizontal="left" vertical="center" wrapText="1"/>
    </xf>
    <xf numFmtId="0" fontId="48" fillId="0" borderId="12" xfId="0" applyFont="1" applyBorder="1" applyAlignment="1">
      <alignment horizontal="left" vertical="center" wrapText="1"/>
    </xf>
    <xf numFmtId="0" fontId="48" fillId="0" borderId="25" xfId="0" applyFont="1" applyBorder="1" applyAlignment="1">
      <alignment horizontal="left" vertical="center" wrapText="1"/>
    </xf>
    <xf numFmtId="0" fontId="48" fillId="0" borderId="98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54" xfId="0" applyFont="1" applyBorder="1" applyAlignment="1">
      <alignment horizontal="left" vertical="center" wrapText="1"/>
    </xf>
    <xf numFmtId="0" fontId="48" fillId="0" borderId="21" xfId="0" applyFont="1" applyBorder="1" applyAlignment="1">
      <alignment horizontal="left" vertical="center" wrapText="1"/>
    </xf>
    <xf numFmtId="0" fontId="48" fillId="0" borderId="119" xfId="0" applyFont="1" applyBorder="1" applyAlignment="1">
      <alignment horizontal="left" vertical="center" wrapText="1"/>
    </xf>
    <xf numFmtId="0" fontId="48" fillId="0" borderId="35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98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85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53" xfId="0" applyFont="1" applyBorder="1" applyAlignment="1">
      <alignment horizontal="left" vertical="center" wrapText="1"/>
    </xf>
    <xf numFmtId="0" fontId="45" fillId="0" borderId="119" xfId="0" applyFont="1" applyBorder="1" applyAlignment="1">
      <alignment horizontal="left" vertical="center" wrapText="1"/>
    </xf>
    <xf numFmtId="0" fontId="45" fillId="0" borderId="11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60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86" xfId="0" applyFont="1" applyBorder="1" applyAlignment="1">
      <alignment horizontal="left" vertical="center" wrapText="1"/>
    </xf>
    <xf numFmtId="0" fontId="45" fillId="0" borderId="71" xfId="0" applyFont="1" applyBorder="1" applyAlignment="1">
      <alignment horizontal="left" vertical="center" wrapText="1"/>
    </xf>
    <xf numFmtId="0" fontId="45" fillId="0" borderId="88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40" xfId="0" applyFont="1" applyBorder="1" applyAlignment="1">
      <alignment horizontal="left" vertical="center" wrapText="1"/>
    </xf>
    <xf numFmtId="0" fontId="48" fillId="0" borderId="60" xfId="0" applyFont="1" applyBorder="1" applyAlignment="1">
      <alignment horizontal="left" vertical="center" wrapText="1"/>
    </xf>
    <xf numFmtId="0" fontId="48" fillId="0" borderId="87" xfId="0" applyFont="1" applyBorder="1" applyAlignment="1">
      <alignment horizontal="left" vertical="center" wrapText="1"/>
    </xf>
    <xf numFmtId="0" fontId="48" fillId="0" borderId="90" xfId="0" applyFont="1" applyBorder="1" applyAlignment="1">
      <alignment horizontal="left" vertical="center" wrapText="1"/>
    </xf>
    <xf numFmtId="0" fontId="48" fillId="0" borderId="33" xfId="0" applyFont="1" applyBorder="1" applyAlignment="1">
      <alignment horizontal="left" vertical="center" wrapText="1"/>
    </xf>
    <xf numFmtId="0" fontId="48" fillId="0" borderId="13" xfId="0" applyFont="1" applyBorder="1" applyAlignment="1">
      <alignment horizontal="left" vertical="center" wrapText="1"/>
    </xf>
    <xf numFmtId="0" fontId="48" fillId="0" borderId="41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 tint="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7"/>
  <colors>
    <mruColors>
      <color rgb="FF92D7FF"/>
      <color rgb="FF0000FF"/>
      <color rgb="FFBEF1FF"/>
      <color rgb="FF0094FF"/>
      <color rgb="FFCCFF99"/>
      <color rgb="FFFFC000"/>
      <color rgb="FFCCFFCC"/>
      <color rgb="FFFFFF99"/>
      <color rgb="FFFFCC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8B649-502B-0046-9081-E7E9F11C89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0</xdr:row>
      <xdr:rowOff>662396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C2681D-113A-604F-B843-B967D074D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1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9A244-BA5B-DC4E-9772-EF6D24FED1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1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47F44-6774-4B9A-83CC-4E13197969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38935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4A05-6974-B449-AEAD-8CC5EC115C99}">
  <sheetPr codeName="Sheet1"/>
  <dimension ref="A1:R35"/>
  <sheetViews>
    <sheetView tabSelected="1" workbookViewId="0">
      <selection activeCell="C8" sqref="C8:H8"/>
    </sheetView>
  </sheetViews>
  <sheetFormatPr defaultColWidth="10.69140625" defaultRowHeight="20"/>
  <cols>
    <col min="1" max="1" width="2.69140625" style="6" customWidth="1"/>
    <col min="2" max="2" width="23.765625" style="6" customWidth="1"/>
    <col min="3" max="14" width="7" style="6" customWidth="1"/>
    <col min="15" max="15" width="10.69140625" style="87"/>
    <col min="16" max="16" width="13.84375" style="87" bestFit="1" customWidth="1"/>
    <col min="17" max="17" width="15" style="87" bestFit="1" customWidth="1"/>
    <col min="18" max="18" width="10.69140625" style="87"/>
    <col min="19" max="16384" width="10.69140625" style="6"/>
  </cols>
  <sheetData>
    <row r="1" spans="1:18" s="1" customFormat="1" ht="28.75" customHeight="1">
      <c r="A1" s="392"/>
      <c r="B1" s="392"/>
      <c r="C1" s="393" t="s">
        <v>6</v>
      </c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240"/>
      <c r="P1" s="241"/>
      <c r="Q1" s="241"/>
      <c r="R1" s="241"/>
    </row>
    <row r="2" spans="1:18" s="1" customFormat="1" ht="16.5">
      <c r="A2" s="392"/>
      <c r="B2" s="392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240"/>
      <c r="P2" s="241"/>
      <c r="Q2" s="241"/>
      <c r="R2" s="241"/>
    </row>
    <row r="3" spans="1:18" s="1" customFormat="1" ht="12" customHeight="1">
      <c r="A3" s="392"/>
      <c r="B3" s="392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240"/>
      <c r="P3" s="241"/>
      <c r="Q3" s="241"/>
      <c r="R3" s="241"/>
    </row>
    <row r="4" spans="1:18" s="1" customFormat="1" ht="2.15" customHeight="1">
      <c r="A4" s="392"/>
      <c r="B4" s="392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240"/>
      <c r="P4" s="241"/>
      <c r="Q4" s="241"/>
      <c r="R4" s="241"/>
    </row>
    <row r="5" spans="1:18" s="2" customFormat="1" ht="16.399999999999999" customHeight="1">
      <c r="A5" s="395" t="s">
        <v>66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242"/>
      <c r="P5" s="243"/>
      <c r="Q5" s="243"/>
      <c r="R5" s="243"/>
    </row>
    <row r="6" spans="1:18" s="2" customFormat="1" ht="33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242"/>
      <c r="P6" s="243"/>
      <c r="Q6" s="243"/>
      <c r="R6" s="243"/>
    </row>
    <row r="7" spans="1:18" s="3" customFormat="1" ht="17.5" customHeight="1" thickTop="1">
      <c r="A7" s="405" t="s">
        <v>7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7"/>
      <c r="O7" s="244"/>
      <c r="P7" s="245"/>
      <c r="Q7" s="246"/>
      <c r="R7" s="246"/>
    </row>
    <row r="8" spans="1:18" s="9" customFormat="1" ht="17.5" customHeight="1">
      <c r="A8" s="408" t="s">
        <v>32</v>
      </c>
      <c r="B8" s="343"/>
      <c r="C8" s="400"/>
      <c r="D8" s="401"/>
      <c r="E8" s="401"/>
      <c r="F8" s="401"/>
      <c r="G8" s="401"/>
      <c r="H8" s="402"/>
      <c r="I8" s="398" t="s">
        <v>211</v>
      </c>
      <c r="J8" s="399"/>
      <c r="K8" s="367" t="str">
        <f>IF(C8="","",VLOOKUP(C8,Sheet1!A1:D25,2,0))</f>
        <v/>
      </c>
      <c r="L8" s="367"/>
      <c r="M8" s="367"/>
      <c r="N8" s="368"/>
      <c r="O8" s="247"/>
      <c r="P8" s="248"/>
      <c r="Q8" s="249"/>
      <c r="R8" s="241"/>
    </row>
    <row r="9" spans="1:18" s="9" customFormat="1" ht="17.5" customHeight="1">
      <c r="A9" s="342" t="s">
        <v>31</v>
      </c>
      <c r="B9" s="409"/>
      <c r="C9" s="369" t="s">
        <v>8</v>
      </c>
      <c r="D9" s="370"/>
      <c r="E9" s="367" t="str">
        <f>IF(C8="","",VLOOKUP(C8,Sheet1!A1:D25,3,0))</f>
        <v/>
      </c>
      <c r="F9" s="367"/>
      <c r="G9" s="367"/>
      <c r="H9" s="367"/>
      <c r="I9" s="371" t="s">
        <v>9</v>
      </c>
      <c r="J9" s="372"/>
      <c r="K9" s="373" t="str">
        <f>IF(C8="","",VLOOKUP(C8,Sheet1!A1:D25,4,0))</f>
        <v/>
      </c>
      <c r="L9" s="374"/>
      <c r="M9" s="374"/>
      <c r="N9" s="375"/>
      <c r="O9" s="247"/>
      <c r="P9" s="248"/>
      <c r="Q9" s="250"/>
      <c r="R9" s="241"/>
    </row>
    <row r="10" spans="1:18" s="9" customFormat="1" ht="17.5" customHeight="1">
      <c r="A10" s="53" t="s">
        <v>30</v>
      </c>
      <c r="B10" s="54"/>
      <c r="C10" s="387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9"/>
      <c r="O10" s="247"/>
      <c r="P10" s="251"/>
      <c r="Q10" s="250"/>
      <c r="R10" s="241"/>
    </row>
    <row r="11" spans="1:18" s="9" customFormat="1" ht="17.5" customHeight="1">
      <c r="A11" s="51"/>
      <c r="B11" s="52" t="s">
        <v>29</v>
      </c>
      <c r="C11" s="376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8"/>
      <c r="O11" s="247"/>
      <c r="P11" s="251"/>
      <c r="Q11" s="249"/>
      <c r="R11" s="241"/>
    </row>
    <row r="12" spans="1:18" s="1" customFormat="1" ht="17.5" customHeight="1">
      <c r="A12" s="342" t="s">
        <v>28</v>
      </c>
      <c r="B12" s="343"/>
      <c r="C12" s="373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5"/>
      <c r="O12" s="252"/>
      <c r="P12" s="253"/>
      <c r="Q12" s="240"/>
      <c r="R12" s="241"/>
    </row>
    <row r="13" spans="1:18" s="1" customFormat="1" ht="17.5" customHeight="1">
      <c r="A13" s="403" t="s">
        <v>27</v>
      </c>
      <c r="B13" s="404"/>
      <c r="C13" s="380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2"/>
      <c r="O13" s="252"/>
      <c r="P13" s="253"/>
      <c r="Q13" s="240"/>
      <c r="R13" s="241"/>
    </row>
    <row r="14" spans="1:18" s="1" customFormat="1" ht="17.5" customHeight="1">
      <c r="A14" s="379" t="s">
        <v>26</v>
      </c>
      <c r="B14" s="363"/>
      <c r="C14" s="364" t="s">
        <v>180</v>
      </c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7"/>
      <c r="O14" s="252"/>
      <c r="P14" s="253"/>
      <c r="Q14" s="240"/>
      <c r="R14" s="241"/>
    </row>
    <row r="15" spans="1:18" s="1" customFormat="1" ht="17.5" customHeight="1">
      <c r="A15" s="342" t="s">
        <v>33</v>
      </c>
      <c r="B15" s="343"/>
      <c r="C15" s="346"/>
      <c r="D15" s="347"/>
      <c r="E15" s="347"/>
      <c r="F15" s="347"/>
      <c r="G15" s="347"/>
      <c r="H15" s="347"/>
      <c r="I15" s="369" t="s">
        <v>11</v>
      </c>
      <c r="J15" s="370"/>
      <c r="K15" s="346"/>
      <c r="L15" s="347"/>
      <c r="M15" s="347"/>
      <c r="N15" s="411"/>
      <c r="O15" s="252"/>
      <c r="P15" s="253"/>
      <c r="Q15" s="240"/>
      <c r="R15" s="241"/>
    </row>
    <row r="16" spans="1:18" s="1" customFormat="1" ht="17.5" customHeight="1">
      <c r="A16" s="408" t="s">
        <v>34</v>
      </c>
      <c r="B16" s="343"/>
      <c r="C16" s="410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411"/>
      <c r="O16" s="252"/>
      <c r="P16" s="253"/>
      <c r="Q16" s="240"/>
      <c r="R16" s="241"/>
    </row>
    <row r="17" spans="1:18" s="1" customFormat="1" ht="17.5" customHeight="1">
      <c r="A17" s="385" t="s">
        <v>39</v>
      </c>
      <c r="B17" s="386"/>
      <c r="C17" s="387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9"/>
      <c r="O17" s="252"/>
      <c r="P17" s="248"/>
      <c r="Q17" s="240"/>
      <c r="R17" s="241"/>
    </row>
    <row r="18" spans="1:18" s="1" customFormat="1" ht="17.5" customHeight="1">
      <c r="A18" s="412" t="s">
        <v>38</v>
      </c>
      <c r="B18" s="363"/>
      <c r="C18" s="376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4"/>
      <c r="O18" s="252"/>
      <c r="P18" s="248"/>
      <c r="Q18" s="240"/>
      <c r="R18" s="241"/>
    </row>
    <row r="19" spans="1:18" s="1" customFormat="1" ht="17.5" customHeight="1">
      <c r="A19" s="390" t="s">
        <v>35</v>
      </c>
      <c r="B19" s="391"/>
      <c r="C19" s="380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2"/>
      <c r="O19" s="252"/>
      <c r="P19" s="248"/>
      <c r="Q19" s="240"/>
      <c r="R19" s="241"/>
    </row>
    <row r="20" spans="1:18" s="1" customFormat="1" ht="17.5" customHeight="1">
      <c r="A20" s="379" t="s">
        <v>36</v>
      </c>
      <c r="B20" s="363"/>
      <c r="C20" s="376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4"/>
      <c r="O20" s="252"/>
      <c r="P20" s="248"/>
      <c r="Q20" s="240"/>
      <c r="R20" s="241"/>
    </row>
    <row r="21" spans="1:18" s="1" customFormat="1" ht="17.5" customHeight="1">
      <c r="A21" s="383" t="s">
        <v>40</v>
      </c>
      <c r="B21" s="384"/>
      <c r="C21" s="380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2"/>
      <c r="O21" s="252"/>
      <c r="P21" s="251"/>
      <c r="Q21" s="240"/>
      <c r="R21" s="241"/>
    </row>
    <row r="22" spans="1:18" s="1" customFormat="1" ht="17.5" customHeight="1">
      <c r="A22" s="362" t="s">
        <v>41</v>
      </c>
      <c r="B22" s="363"/>
      <c r="C22" s="364" t="s">
        <v>180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6"/>
      <c r="O22" s="252"/>
      <c r="P22" s="251"/>
      <c r="Q22" s="240"/>
      <c r="R22" s="241"/>
    </row>
    <row r="23" spans="1:18" s="1" customFormat="1" ht="17.5" customHeight="1">
      <c r="A23" s="342" t="s">
        <v>33</v>
      </c>
      <c r="B23" s="343"/>
      <c r="C23" s="346"/>
      <c r="D23" s="347"/>
      <c r="E23" s="347"/>
      <c r="F23" s="347"/>
      <c r="G23" s="347"/>
      <c r="H23" s="347"/>
      <c r="I23" s="344" t="s">
        <v>11</v>
      </c>
      <c r="J23" s="345"/>
      <c r="K23" s="346"/>
      <c r="L23" s="347"/>
      <c r="M23" s="347"/>
      <c r="N23" s="411"/>
      <c r="O23" s="252"/>
      <c r="P23" s="251"/>
      <c r="Q23" s="240"/>
      <c r="R23" s="241"/>
    </row>
    <row r="24" spans="1:18" s="1" customFormat="1" ht="17.5" customHeight="1">
      <c r="A24" s="29" t="s">
        <v>34</v>
      </c>
      <c r="B24" s="30"/>
      <c r="C24" s="410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411"/>
      <c r="O24" s="252"/>
      <c r="P24" s="251"/>
      <c r="Q24" s="240"/>
      <c r="R24" s="241"/>
    </row>
    <row r="25" spans="1:18" s="1" customFormat="1" ht="35.15" customHeight="1">
      <c r="A25" s="340" t="s">
        <v>204</v>
      </c>
      <c r="B25" s="341"/>
      <c r="C25" s="348" t="s">
        <v>12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50"/>
      <c r="O25" s="252"/>
      <c r="P25" s="251"/>
      <c r="Q25" s="240"/>
      <c r="R25" s="241"/>
    </row>
    <row r="26" spans="1:18" s="1" customFormat="1" ht="17.5" customHeight="1" thickBot="1">
      <c r="A26" s="354" t="s">
        <v>37</v>
      </c>
      <c r="B26" s="355"/>
      <c r="C26" s="356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8"/>
      <c r="O26" s="252"/>
      <c r="P26" s="251"/>
      <c r="Q26" s="240"/>
      <c r="R26" s="241"/>
    </row>
    <row r="27" spans="1:18" s="1" customFormat="1" ht="8.15" customHeight="1" thickTop="1" thickBot="1">
      <c r="A27" s="361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252"/>
      <c r="P27" s="251"/>
      <c r="Q27" s="240"/>
      <c r="R27" s="241"/>
    </row>
    <row r="28" spans="1:18" s="1" customFormat="1" ht="17.5" customHeight="1" thickTop="1" thickBot="1">
      <c r="A28" s="359" t="s">
        <v>10</v>
      </c>
      <c r="B28" s="360"/>
      <c r="C28" s="360"/>
      <c r="D28" s="360"/>
      <c r="E28" s="360"/>
      <c r="F28" s="420" t="str">
        <f>IF(OR(E30="",E31="",E32="",E33=""),"",IF(AND(OR(E30="OK",E30="OK（ＶＥ普及・協力活動等での得点も必要）"),E31="OK",E32="OK",E33="OK"),"OK","NG"))</f>
        <v/>
      </c>
      <c r="G28" s="420"/>
      <c r="H28" s="21"/>
      <c r="I28" s="22"/>
      <c r="J28" s="88"/>
      <c r="K28" s="88"/>
      <c r="L28" s="88"/>
      <c r="M28" s="88"/>
      <c r="N28" s="88"/>
      <c r="O28" s="252"/>
      <c r="P28" s="251"/>
      <c r="Q28" s="240"/>
      <c r="R28" s="241"/>
    </row>
    <row r="29" spans="1:18" s="1" customFormat="1" ht="17.5" customHeight="1" thickTop="1">
      <c r="A29" s="23"/>
      <c r="B29" s="24"/>
      <c r="C29" s="351" t="s">
        <v>132</v>
      </c>
      <c r="D29" s="352"/>
      <c r="E29" s="352"/>
      <c r="F29" s="352"/>
      <c r="G29" s="352"/>
      <c r="H29" s="352"/>
      <c r="I29" s="353"/>
      <c r="J29" s="88"/>
      <c r="K29" s="88"/>
      <c r="L29" s="88"/>
      <c r="M29" s="88"/>
      <c r="N29" s="88"/>
      <c r="O29" s="252"/>
      <c r="P29" s="251"/>
      <c r="Q29" s="240"/>
      <c r="R29" s="241"/>
    </row>
    <row r="30" spans="1:18" s="1" customFormat="1" ht="17.5" customHeight="1">
      <c r="A30" s="25">
        <v>1</v>
      </c>
      <c r="B30" s="92" t="s">
        <v>129</v>
      </c>
      <c r="C30" s="430" t="str">
        <f>IF(様式2!M156="","",IF(様式2!M156&lt;&gt;"",様式2!M156))</f>
        <v/>
      </c>
      <c r="D30" s="431"/>
      <c r="E30" s="427" t="str">
        <f>IF(C30="","",IF(C30&gt;=40,"OK",IF(C30&lt;=27,"NG（28点以上必要）",IF(C30=28,"OK（ＶＥ普及・協力活動等での得点も必要）",IF(AND(C30&gt;=29,C30&lt;=39),"OK（ＶＥ普及・協力活動等での得点も必要）")))))</f>
        <v/>
      </c>
      <c r="F30" s="428"/>
      <c r="G30" s="428"/>
      <c r="H30" s="428"/>
      <c r="I30" s="429"/>
      <c r="J30" s="88"/>
      <c r="K30" s="88"/>
      <c r="L30" s="88"/>
      <c r="M30" s="88"/>
      <c r="N30" s="88"/>
      <c r="O30" s="252"/>
      <c r="P30" s="251"/>
      <c r="Q30" s="240"/>
      <c r="R30" s="241"/>
    </row>
    <row r="31" spans="1:18" s="1" customFormat="1" ht="17.5" customHeight="1">
      <c r="A31" s="338"/>
      <c r="B31" s="336" t="s">
        <v>130</v>
      </c>
      <c r="C31" s="101" t="s">
        <v>153</v>
      </c>
      <c r="D31" s="150" t="str">
        <f>IF(様式2!Q148="","",IF(様式2!Q148&lt;&gt;"",様式2!Q148))</f>
        <v/>
      </c>
      <c r="E31" s="424" t="str">
        <f>IF(D31="","",IF(D31&gt;=1,"OK","NG"))</f>
        <v/>
      </c>
      <c r="F31" s="425"/>
      <c r="G31" s="425"/>
      <c r="H31" s="425"/>
      <c r="I31" s="426"/>
      <c r="J31" s="88"/>
      <c r="K31" s="88"/>
      <c r="L31" s="88"/>
      <c r="M31" s="255"/>
      <c r="N31" s="88"/>
      <c r="O31" s="252"/>
      <c r="P31" s="253"/>
      <c r="Q31" s="240"/>
      <c r="R31" s="241"/>
    </row>
    <row r="32" spans="1:18" s="1" customFormat="1" ht="17.5" customHeight="1">
      <c r="A32" s="339"/>
      <c r="B32" s="337"/>
      <c r="C32" s="109" t="s">
        <v>154</v>
      </c>
      <c r="D32" s="151" t="str">
        <f>IF(様式2!P151="","",IF(様式2!P151&lt;&gt;"",様式2!P151))</f>
        <v/>
      </c>
      <c r="E32" s="421" t="str">
        <f>IF(D32="","",IF(D32&gt;=1,"OK","NG"))</f>
        <v/>
      </c>
      <c r="F32" s="422"/>
      <c r="G32" s="422"/>
      <c r="H32" s="422"/>
      <c r="I32" s="423"/>
      <c r="J32" s="432"/>
      <c r="K32" s="433"/>
      <c r="L32" s="433"/>
      <c r="M32" s="433"/>
      <c r="N32" s="433"/>
      <c r="O32" s="240"/>
      <c r="P32" s="254"/>
      <c r="Q32" s="241"/>
      <c r="R32" s="241"/>
    </row>
    <row r="33" spans="1:18" s="1" customFormat="1" ht="35.15" customHeight="1" thickBot="1">
      <c r="A33" s="148">
        <v>2</v>
      </c>
      <c r="B33" s="149" t="s">
        <v>131</v>
      </c>
      <c r="C33" s="415" t="str">
        <f>IF(様式3!M113="","",IF(様式3!M113&lt;&gt;"",様式3!M113))</f>
        <v/>
      </c>
      <c r="D33" s="416"/>
      <c r="E33" s="417" t="str">
        <f>IF(C33="","",IF(AND(C33&lt;&gt;"",C33+C30&gt;=40),"OK","NG"))</f>
        <v/>
      </c>
      <c r="F33" s="418"/>
      <c r="G33" s="418"/>
      <c r="H33" s="418"/>
      <c r="I33" s="419"/>
      <c r="J33" s="269"/>
      <c r="K33" s="134"/>
      <c r="L33" s="134"/>
      <c r="M33" s="134"/>
      <c r="N33" s="134"/>
      <c r="O33" s="240"/>
      <c r="P33" s="254"/>
      <c r="Q33" s="241"/>
      <c r="R33" s="241"/>
    </row>
    <row r="34" spans="1:18" s="1" customFormat="1" ht="27" customHeight="1">
      <c r="A34" s="7"/>
      <c r="B34" s="7"/>
      <c r="C34" s="7"/>
      <c r="D34" s="7"/>
      <c r="E34" s="93"/>
      <c r="F34" s="7"/>
      <c r="G34" s="7"/>
      <c r="H34" s="7"/>
      <c r="I34" s="7"/>
      <c r="J34" s="26"/>
      <c r="K34" s="26"/>
      <c r="L34" s="26"/>
      <c r="M34" s="26"/>
      <c r="N34" s="26"/>
      <c r="O34" s="240"/>
      <c r="P34" s="241"/>
      <c r="Q34" s="241"/>
      <c r="R34" s="241"/>
    </row>
    <row r="35" spans="1:18">
      <c r="E35" s="94"/>
      <c r="J35" s="15"/>
      <c r="K35" s="15"/>
      <c r="L35" s="15"/>
      <c r="M35" s="15"/>
      <c r="N35" s="15"/>
    </row>
  </sheetData>
  <mergeCells count="61">
    <mergeCell ref="C33:D33"/>
    <mergeCell ref="I15:J15"/>
    <mergeCell ref="C15:H15"/>
    <mergeCell ref="K15:N15"/>
    <mergeCell ref="E33:I33"/>
    <mergeCell ref="F28:G28"/>
    <mergeCell ref="E32:I32"/>
    <mergeCell ref="E31:I31"/>
    <mergeCell ref="E30:I30"/>
    <mergeCell ref="C30:D30"/>
    <mergeCell ref="J32:N32"/>
    <mergeCell ref="K23:N23"/>
    <mergeCell ref="C24:N24"/>
    <mergeCell ref="A16:B16"/>
    <mergeCell ref="C16:N16"/>
    <mergeCell ref="A18:B18"/>
    <mergeCell ref="C18:N18"/>
    <mergeCell ref="C20:N20"/>
    <mergeCell ref="A1:B4"/>
    <mergeCell ref="C1:N4"/>
    <mergeCell ref="A5:N6"/>
    <mergeCell ref="A14:B14"/>
    <mergeCell ref="C14:N14"/>
    <mergeCell ref="I8:J8"/>
    <mergeCell ref="C8:H8"/>
    <mergeCell ref="A13:B13"/>
    <mergeCell ref="C13:N13"/>
    <mergeCell ref="A7:N7"/>
    <mergeCell ref="A8:B8"/>
    <mergeCell ref="A12:B12"/>
    <mergeCell ref="C12:N12"/>
    <mergeCell ref="A9:B9"/>
    <mergeCell ref="C10:N10"/>
    <mergeCell ref="A22:B22"/>
    <mergeCell ref="C22:N22"/>
    <mergeCell ref="K8:N8"/>
    <mergeCell ref="C9:D9"/>
    <mergeCell ref="I9:J9"/>
    <mergeCell ref="E9:H9"/>
    <mergeCell ref="K9:N9"/>
    <mergeCell ref="C11:N11"/>
    <mergeCell ref="A20:B20"/>
    <mergeCell ref="C21:N21"/>
    <mergeCell ref="A21:B21"/>
    <mergeCell ref="A17:B17"/>
    <mergeCell ref="C17:N17"/>
    <mergeCell ref="C19:N19"/>
    <mergeCell ref="A19:B19"/>
    <mergeCell ref="A15:B15"/>
    <mergeCell ref="B31:B32"/>
    <mergeCell ref="A31:A32"/>
    <mergeCell ref="A25:B25"/>
    <mergeCell ref="A23:B23"/>
    <mergeCell ref="I23:J23"/>
    <mergeCell ref="C23:H23"/>
    <mergeCell ref="C25:N25"/>
    <mergeCell ref="C29:I29"/>
    <mergeCell ref="A26:B26"/>
    <mergeCell ref="C26:N26"/>
    <mergeCell ref="A28:E28"/>
    <mergeCell ref="A27:N27"/>
  </mergeCells>
  <phoneticPr fontId="17"/>
  <conditionalFormatting sqref="E30:I30">
    <cfRule type="expression" dxfId="15" priority="5">
      <formula>OR(C30&lt;28)</formula>
    </cfRule>
  </conditionalFormatting>
  <conditionalFormatting sqref="E31:I32">
    <cfRule type="expression" dxfId="14" priority="6">
      <formula>OR(D31&lt;1)</formula>
    </cfRule>
  </conditionalFormatting>
  <conditionalFormatting sqref="E33:I33">
    <cfRule type="expression" dxfId="13" priority="1">
      <formula>OR($J$33&lt;0)</formula>
    </cfRule>
  </conditionalFormatting>
  <conditionalFormatting sqref="F28:G28">
    <cfRule type="expression" dxfId="11" priority="2">
      <formula>OR(OR($E$30="NG（28点以上必要）",$E$31="NG",$E$32="NG",$E$33="NG"))</formula>
    </cfRule>
  </conditionalFormatting>
  <dataValidations count="1">
    <dataValidation type="list" allowBlank="1" showInputMessage="1" showErrorMessage="1" sqref="P13" xr:uid="{9CDFC7EF-3416-462E-B482-7E09F129B1EC}">
      <formula1>$Q$9:$Q$10</formula1>
    </dataValidation>
  </dataValidations>
  <pageMargins left="0.25" right="0.25" top="0.75" bottom="0.75" header="0.3" footer="0.3"/>
  <pageSetup paperSize="9" orientation="landscape" copies="25" r:id="rId1"/>
  <headerFooter>
    <oddHeader>&amp;L&amp;"Calibri (Body)</oddHeader>
    <oddFooter>&amp;R&amp;"Calibri (Body),標準"Page &amp;P of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BF01BC8-A43F-4299-B864-0941D17659A1}">
            <xm:f>OR(C33-様式3!M114&lt;0)</xm:f>
            <x14:dxf>
              <font>
                <color rgb="FFFF0000"/>
              </font>
            </x14:dxf>
          </x14:cfRule>
          <xm:sqref>E33:I33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B63C-2189-B348-811E-05264454FBC1}">
  <sheetPr codeName="Sheet2"/>
  <dimension ref="A1:AK158"/>
  <sheetViews>
    <sheetView zoomScaleNormal="100" workbookViewId="0">
      <selection activeCell="A144" sqref="A144:M144"/>
    </sheetView>
  </sheetViews>
  <sheetFormatPr defaultColWidth="10.69140625" defaultRowHeight="20"/>
  <cols>
    <col min="1" max="1" width="2.69140625" style="6" customWidth="1"/>
    <col min="2" max="2" width="20.765625" style="6" customWidth="1"/>
    <col min="3" max="3" width="5.4609375" style="6" customWidth="1"/>
    <col min="4" max="4" width="5.69140625" style="6" customWidth="1"/>
    <col min="5" max="5" width="7.69140625" style="6" customWidth="1"/>
    <col min="6" max="6" width="3.07421875" style="6" customWidth="1"/>
    <col min="7" max="7" width="3.765625" style="6" customWidth="1"/>
    <col min="8" max="9" width="5.765625" style="6" customWidth="1"/>
    <col min="10" max="11" width="8.3046875" style="6" customWidth="1"/>
    <col min="12" max="12" width="9" style="6" customWidth="1"/>
    <col min="13" max="13" width="9.3046875" style="10" customWidth="1"/>
    <col min="14" max="14" width="5.765625" style="19" customWidth="1"/>
    <col min="15" max="22" width="6" style="19" customWidth="1"/>
    <col min="23" max="23" width="2.53515625" hidden="1" customWidth="1"/>
    <col min="24" max="24" width="9.84375" bestFit="1" customWidth="1"/>
    <col min="38" max="16384" width="10.69140625" style="6"/>
  </cols>
  <sheetData>
    <row r="1" spans="1:37" s="1" customFormat="1" ht="54" customHeight="1">
      <c r="A1" s="392"/>
      <c r="B1" s="392"/>
      <c r="C1" s="567" t="s">
        <v>67</v>
      </c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7"/>
      <c r="O1" s="7"/>
      <c r="P1" s="7"/>
      <c r="Q1" s="7"/>
      <c r="R1" s="7"/>
      <c r="S1" s="7"/>
      <c r="T1" s="7"/>
      <c r="U1" s="7"/>
      <c r="V1" s="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1" customFormat="1" ht="1.5" customHeight="1">
      <c r="A2" s="392"/>
      <c r="B2" s="392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7"/>
      <c r="O2" s="7"/>
      <c r="P2" s="7"/>
      <c r="Q2" s="7"/>
      <c r="R2" s="7"/>
      <c r="S2" s="7"/>
      <c r="T2" s="7"/>
      <c r="U2" s="7"/>
      <c r="V2" s="7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" customFormat="1" ht="1.5" customHeight="1">
      <c r="A3" s="7"/>
      <c r="B3" s="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7"/>
      <c r="O3" s="7"/>
      <c r="P3" s="7"/>
      <c r="Q3" s="7"/>
      <c r="R3" s="7"/>
      <c r="S3" s="7"/>
      <c r="T3" s="7"/>
      <c r="U3" s="7"/>
      <c r="V3" s="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2" customFormat="1" ht="18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8"/>
      <c r="O4" s="18"/>
      <c r="P4" s="18"/>
      <c r="Q4" s="18"/>
      <c r="R4" s="18"/>
      <c r="S4" s="18"/>
      <c r="T4" s="18"/>
      <c r="U4" s="18"/>
      <c r="V4" s="1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s="2" customFormat="1" ht="18" customHeight="1">
      <c r="A5" s="569" t="s">
        <v>13</v>
      </c>
      <c r="B5" s="569"/>
      <c r="C5" s="568" t="str">
        <f>IF(様式1!C11&lt;&gt;"",様式1!C11,IF(様式1!C11="",""))</f>
        <v/>
      </c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18"/>
      <c r="O5" s="18"/>
      <c r="P5" s="18"/>
      <c r="Q5" s="18"/>
      <c r="R5" s="18"/>
      <c r="S5" s="18"/>
      <c r="T5" s="18"/>
      <c r="U5" s="18"/>
      <c r="V5" s="18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7" customFormat="1" ht="36" customHeight="1">
      <c r="A6" s="570"/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603"/>
      <c r="O6" s="603"/>
      <c r="P6" s="603"/>
      <c r="Q6" s="603"/>
      <c r="R6" s="603"/>
      <c r="S6" s="603"/>
      <c r="T6" s="603"/>
      <c r="U6" s="603"/>
      <c r="V6" s="60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s="17" customFormat="1" ht="18" customHeight="1">
      <c r="A7" s="32" t="s">
        <v>1</v>
      </c>
      <c r="B7" s="581" t="s">
        <v>14</v>
      </c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74"/>
      <c r="O7" s="574"/>
      <c r="P7" s="574"/>
      <c r="Q7" s="574"/>
      <c r="R7" s="574"/>
      <c r="S7" s="574"/>
      <c r="T7" s="574"/>
      <c r="U7" s="574"/>
      <c r="V7" s="574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s="17" customFormat="1" ht="18" customHeight="1">
      <c r="A8" s="32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574"/>
      <c r="O8" s="574"/>
      <c r="P8" s="574"/>
      <c r="Q8" s="574"/>
      <c r="R8" s="574"/>
      <c r="S8" s="574"/>
      <c r="T8" s="574"/>
      <c r="U8" s="574"/>
      <c r="V8" s="574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s="17" customFormat="1" ht="18" customHeight="1">
      <c r="A9" s="32" t="s">
        <v>104</v>
      </c>
      <c r="B9" s="441" t="s">
        <v>105</v>
      </c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574"/>
      <c r="O9" s="574"/>
      <c r="P9" s="574"/>
      <c r="Q9" s="574"/>
      <c r="R9" s="574"/>
      <c r="S9" s="574"/>
      <c r="T9" s="574"/>
      <c r="U9" s="574"/>
      <c r="V9" s="574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s="17" customFormat="1" ht="18" customHeight="1">
      <c r="A10" s="32"/>
      <c r="B10" s="81" t="s">
        <v>106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574"/>
      <c r="O10" s="574"/>
      <c r="P10" s="574"/>
      <c r="Q10" s="574"/>
      <c r="R10" s="574"/>
      <c r="S10" s="574"/>
      <c r="T10" s="574"/>
      <c r="U10" s="574"/>
      <c r="V10" s="574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17" customFormat="1" ht="18" customHeight="1">
      <c r="A11" s="32"/>
      <c r="B11" s="8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574"/>
      <c r="O11" s="574"/>
      <c r="P11" s="574"/>
      <c r="Q11" s="574"/>
      <c r="R11" s="574"/>
      <c r="S11" s="574"/>
      <c r="T11" s="574"/>
      <c r="U11" s="574"/>
      <c r="V11" s="574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s="17" customFormat="1" ht="18" customHeight="1">
      <c r="A12" s="32" t="s">
        <v>104</v>
      </c>
      <c r="B12" s="441" t="s">
        <v>107</v>
      </c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574"/>
      <c r="O12" s="574"/>
      <c r="P12" s="574"/>
      <c r="Q12" s="574"/>
      <c r="R12" s="574"/>
      <c r="S12" s="574"/>
      <c r="T12" s="574"/>
      <c r="U12" s="574"/>
      <c r="V12" s="574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s="17" customFormat="1" ht="18" customHeight="1">
      <c r="A13" s="32"/>
      <c r="B13" s="441" t="s">
        <v>108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574"/>
      <c r="O13" s="574"/>
      <c r="P13" s="574"/>
      <c r="Q13" s="574"/>
      <c r="R13" s="574"/>
      <c r="S13" s="574"/>
      <c r="T13" s="574"/>
      <c r="U13" s="574"/>
      <c r="V13" s="574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s="17" customFormat="1" ht="18" customHeight="1">
      <c r="A14" s="32"/>
      <c r="B14" s="441" t="s">
        <v>109</v>
      </c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574"/>
      <c r="O14" s="574"/>
      <c r="P14" s="574"/>
      <c r="Q14" s="574"/>
      <c r="R14" s="574"/>
      <c r="S14" s="574"/>
      <c r="T14" s="574"/>
      <c r="U14" s="574"/>
      <c r="V14" s="574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17" customFormat="1" ht="18" customHeight="1">
      <c r="A15" s="32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574"/>
      <c r="O15" s="574"/>
      <c r="P15" s="574"/>
      <c r="Q15" s="574"/>
      <c r="R15" s="574"/>
      <c r="S15" s="574"/>
      <c r="T15" s="574"/>
      <c r="U15" s="574"/>
      <c r="V15" s="574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s="17" customFormat="1" ht="18" customHeight="1">
      <c r="A16" s="32" t="s">
        <v>104</v>
      </c>
      <c r="B16" s="441" t="s">
        <v>110</v>
      </c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574"/>
      <c r="O16" s="574"/>
      <c r="P16" s="574"/>
      <c r="Q16" s="574"/>
      <c r="R16" s="574"/>
      <c r="S16" s="574"/>
      <c r="T16" s="574"/>
      <c r="U16" s="574"/>
      <c r="V16" s="574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s="17" customFormat="1" ht="18" customHeight="1">
      <c r="A17" s="32"/>
      <c r="B17" s="441" t="s">
        <v>111</v>
      </c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574"/>
      <c r="O17" s="574"/>
      <c r="P17" s="574"/>
      <c r="Q17" s="574"/>
      <c r="R17" s="574"/>
      <c r="S17" s="574"/>
      <c r="T17" s="574"/>
      <c r="U17" s="574"/>
      <c r="V17" s="574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s="17" customFormat="1" ht="18" customHeight="1">
      <c r="A18" s="32"/>
      <c r="B18" s="441" t="s">
        <v>112</v>
      </c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574"/>
      <c r="O18" s="574"/>
      <c r="P18" s="574"/>
      <c r="Q18" s="574"/>
      <c r="R18" s="574"/>
      <c r="S18" s="574"/>
      <c r="T18" s="574"/>
      <c r="U18" s="574"/>
      <c r="V18" s="574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17" customFormat="1" ht="18" customHeight="1">
      <c r="A19" s="32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574"/>
      <c r="O19" s="574"/>
      <c r="P19" s="574"/>
      <c r="Q19" s="574"/>
      <c r="R19" s="574"/>
      <c r="S19" s="574"/>
      <c r="T19" s="574"/>
      <c r="U19" s="574"/>
      <c r="V19" s="574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17" customFormat="1" ht="18" customHeight="1">
      <c r="A20" s="32" t="s">
        <v>104</v>
      </c>
      <c r="B20" s="441" t="s">
        <v>113</v>
      </c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574"/>
      <c r="O20" s="574"/>
      <c r="P20" s="574"/>
      <c r="Q20" s="574"/>
      <c r="R20" s="574"/>
      <c r="S20" s="574"/>
      <c r="T20" s="574"/>
      <c r="U20" s="574"/>
      <c r="V20" s="574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s="17" customFormat="1" ht="18" customHeight="1">
      <c r="A21" s="32"/>
      <c r="B21" s="441" t="s">
        <v>114</v>
      </c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574"/>
      <c r="O21" s="574"/>
      <c r="P21" s="574"/>
      <c r="Q21" s="574"/>
      <c r="R21" s="574"/>
      <c r="S21" s="574"/>
      <c r="T21" s="574"/>
      <c r="U21" s="574"/>
      <c r="V21" s="574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s="17" customFormat="1" ht="18" customHeight="1">
      <c r="A22" s="32"/>
      <c r="B22" s="441" t="s">
        <v>115</v>
      </c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574"/>
      <c r="O22" s="574"/>
      <c r="P22" s="574"/>
      <c r="Q22" s="574"/>
      <c r="R22" s="574"/>
      <c r="S22" s="574"/>
      <c r="T22" s="574"/>
      <c r="U22" s="574"/>
      <c r="V22" s="574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s="17" customFormat="1" ht="18" customHeight="1">
      <c r="A23" s="3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574"/>
      <c r="O23" s="574"/>
      <c r="P23" s="574"/>
      <c r="Q23" s="574"/>
      <c r="R23" s="574"/>
      <c r="S23" s="574"/>
      <c r="T23" s="574"/>
      <c r="U23" s="574"/>
      <c r="V23" s="574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s="17" customFormat="1" ht="18" customHeight="1">
      <c r="A24" s="32" t="s">
        <v>1</v>
      </c>
      <c r="B24" s="441" t="s">
        <v>15</v>
      </c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574"/>
      <c r="O24" s="574"/>
      <c r="P24" s="574"/>
      <c r="Q24" s="574"/>
      <c r="R24" s="574"/>
      <c r="S24" s="574"/>
      <c r="T24" s="574"/>
      <c r="U24" s="574"/>
      <c r="V24" s="574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s="17" customFormat="1" ht="18" customHeight="1">
      <c r="A25" s="32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574"/>
      <c r="O25" s="574"/>
      <c r="P25" s="574"/>
      <c r="Q25" s="574"/>
      <c r="R25" s="574"/>
      <c r="S25" s="574"/>
      <c r="T25" s="574"/>
      <c r="U25" s="574"/>
      <c r="V25" s="574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s="17" customFormat="1" ht="18" customHeight="1">
      <c r="A26" s="32" t="s">
        <v>1</v>
      </c>
      <c r="B26" s="441" t="s">
        <v>16</v>
      </c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574"/>
      <c r="O26" s="574"/>
      <c r="P26" s="574"/>
      <c r="Q26" s="574"/>
      <c r="R26" s="574"/>
      <c r="S26" s="574"/>
      <c r="T26" s="574"/>
      <c r="U26" s="574"/>
      <c r="V26" s="574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s="17" customFormat="1" ht="18" customHeight="1">
      <c r="A27" s="32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574"/>
      <c r="O27" s="574"/>
      <c r="P27" s="574"/>
      <c r="Q27" s="574"/>
      <c r="R27" s="574"/>
      <c r="S27" s="574"/>
      <c r="T27" s="574"/>
      <c r="U27" s="574"/>
      <c r="V27" s="574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s="1" customFormat="1" ht="36" customHeight="1">
      <c r="A28" s="32" t="s">
        <v>1</v>
      </c>
      <c r="B28" s="441" t="s">
        <v>17</v>
      </c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574"/>
      <c r="O28" s="574"/>
      <c r="P28" s="574"/>
      <c r="Q28" s="574"/>
      <c r="R28" s="574"/>
      <c r="S28" s="574"/>
      <c r="T28" s="574"/>
      <c r="U28" s="574"/>
      <c r="V28" s="57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s="1" customFormat="1" ht="18" customHeight="1">
      <c r="A29" s="32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574"/>
      <c r="O29" s="574"/>
      <c r="P29" s="574"/>
      <c r="Q29" s="574"/>
      <c r="R29" s="574"/>
      <c r="S29" s="574"/>
      <c r="T29" s="574"/>
      <c r="U29" s="574"/>
      <c r="V29" s="57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s="1" customFormat="1" ht="54" customHeight="1">
      <c r="A30" s="32" t="s">
        <v>1</v>
      </c>
      <c r="B30" s="442" t="s">
        <v>207</v>
      </c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574"/>
      <c r="O30" s="574"/>
      <c r="P30" s="574"/>
      <c r="Q30" s="574"/>
      <c r="R30" s="574"/>
      <c r="S30" s="574"/>
      <c r="T30" s="574"/>
      <c r="U30" s="574"/>
      <c r="V30" s="574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s="1" customFormat="1" ht="36" customHeight="1">
      <c r="A31" s="571" t="s">
        <v>70</v>
      </c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7"/>
      <c r="O31" s="7"/>
      <c r="P31" s="7"/>
      <c r="Q31" s="7"/>
      <c r="R31" s="7"/>
      <c r="S31" s="7"/>
      <c r="T31" s="7"/>
      <c r="U31" s="7"/>
      <c r="V31" s="7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s="1" customFormat="1" ht="18" customHeight="1" thickBot="1">
      <c r="A32" s="28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7"/>
      <c r="O32" s="7"/>
      <c r="P32" s="7"/>
      <c r="Q32" s="7"/>
      <c r="R32" s="7"/>
      <c r="S32" s="7"/>
      <c r="T32" s="7"/>
      <c r="U32" s="7"/>
      <c r="V32" s="7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s="1" customFormat="1" ht="18" customHeight="1" thickTop="1">
      <c r="A33" s="32" t="s">
        <v>1</v>
      </c>
      <c r="B33" s="297" t="s">
        <v>98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96"/>
      <c r="N33" s="465" t="s">
        <v>25</v>
      </c>
      <c r="O33" s="466"/>
      <c r="P33" s="466"/>
      <c r="Q33" s="466"/>
      <c r="R33" s="466"/>
      <c r="S33" s="466"/>
      <c r="T33" s="466"/>
      <c r="U33" s="466"/>
      <c r="V33" s="467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s="1" customFormat="1" ht="18" customHeight="1" thickBot="1">
      <c r="A34" s="32" t="s">
        <v>1</v>
      </c>
      <c r="B34" s="443" t="s">
        <v>197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4"/>
      <c r="N34" s="468"/>
      <c r="O34" s="469"/>
      <c r="P34" s="469"/>
      <c r="Q34" s="469"/>
      <c r="R34" s="469"/>
      <c r="S34" s="469"/>
      <c r="T34" s="469"/>
      <c r="U34" s="469"/>
      <c r="V34" s="470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s="1" customFormat="1" ht="18" customHeight="1" thickTop="1">
      <c r="A35" s="11"/>
      <c r="B35" s="298" t="s">
        <v>196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5"/>
      <c r="N35" s="490" t="s">
        <v>183</v>
      </c>
      <c r="O35" s="593" t="s">
        <v>3</v>
      </c>
      <c r="P35" s="595" t="s">
        <v>18</v>
      </c>
      <c r="Q35" s="593" t="s">
        <v>21</v>
      </c>
      <c r="R35" s="471" t="s">
        <v>90</v>
      </c>
      <c r="S35" s="601" t="s">
        <v>184</v>
      </c>
      <c r="T35" s="486" t="s">
        <v>19</v>
      </c>
      <c r="U35" s="486" t="s">
        <v>185</v>
      </c>
      <c r="V35" s="488" t="s">
        <v>20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s="1" customFormat="1" ht="18" customHeight="1">
      <c r="A36" s="133" t="s">
        <v>1</v>
      </c>
      <c r="B36" s="485" t="s">
        <v>231</v>
      </c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582"/>
      <c r="N36" s="491"/>
      <c r="O36" s="593"/>
      <c r="P36" s="595"/>
      <c r="Q36" s="593"/>
      <c r="R36" s="471"/>
      <c r="S36" s="601"/>
      <c r="T36" s="486"/>
      <c r="U36" s="486"/>
      <c r="V36" s="488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s="1" customFormat="1" ht="18" customHeight="1">
      <c r="A37" s="307"/>
      <c r="B37" s="328" t="s">
        <v>232</v>
      </c>
      <c r="C37" s="307"/>
      <c r="D37" s="307"/>
      <c r="E37" s="307"/>
      <c r="F37" s="307"/>
      <c r="G37" s="307"/>
      <c r="H37" s="97" t="s">
        <v>228</v>
      </c>
      <c r="I37" s="307"/>
      <c r="J37" s="307"/>
      <c r="K37" s="307"/>
      <c r="L37" s="307"/>
      <c r="M37" s="308"/>
      <c r="N37" s="491"/>
      <c r="O37" s="593"/>
      <c r="P37" s="595"/>
      <c r="Q37" s="593"/>
      <c r="R37" s="471"/>
      <c r="S37" s="601"/>
      <c r="T37" s="486"/>
      <c r="U37" s="486"/>
      <c r="V37" s="488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s="1" customFormat="1" ht="18" customHeight="1" thickBot="1">
      <c r="A38" s="46"/>
      <c r="B38" s="46"/>
      <c r="C38" s="46"/>
      <c r="D38" s="46"/>
      <c r="E38" s="46"/>
      <c r="F38" s="46"/>
      <c r="G38" s="46"/>
      <c r="H38" s="292" t="s">
        <v>224</v>
      </c>
      <c r="I38" s="46"/>
      <c r="J38" s="46"/>
      <c r="K38" s="46"/>
      <c r="L38" s="46"/>
      <c r="M38" s="46"/>
      <c r="N38" s="491"/>
      <c r="O38" s="593"/>
      <c r="P38" s="595"/>
      <c r="Q38" s="593"/>
      <c r="R38" s="471"/>
      <c r="S38" s="601"/>
      <c r="T38" s="486"/>
      <c r="U38" s="486"/>
      <c r="V38" s="488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s="1" customFormat="1" ht="54" customHeight="1" thickTop="1" thickBot="1">
      <c r="A39" s="537" t="s">
        <v>68</v>
      </c>
      <c r="B39" s="483"/>
      <c r="C39" s="482" t="s">
        <v>24</v>
      </c>
      <c r="D39" s="538"/>
      <c r="E39" s="538"/>
      <c r="F39" s="538"/>
      <c r="G39" s="483"/>
      <c r="H39" s="482" t="s">
        <v>252</v>
      </c>
      <c r="I39" s="483"/>
      <c r="J39" s="482" t="s">
        <v>69</v>
      </c>
      <c r="K39" s="483"/>
      <c r="L39" s="44" t="s">
        <v>99</v>
      </c>
      <c r="M39" s="45" t="s">
        <v>2</v>
      </c>
      <c r="N39" s="492"/>
      <c r="O39" s="594"/>
      <c r="P39" s="596"/>
      <c r="Q39" s="594"/>
      <c r="R39" s="472"/>
      <c r="S39" s="602"/>
      <c r="T39" s="487"/>
      <c r="U39" s="487"/>
      <c r="V39" s="489"/>
      <c r="W39" s="11"/>
      <c r="X39" s="96" t="s">
        <v>2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s="1" customFormat="1" ht="28" customHeight="1" thickTop="1">
      <c r="A40" s="583"/>
      <c r="B40" s="584"/>
      <c r="C40" s="585"/>
      <c r="D40" s="586"/>
      <c r="E40" s="586"/>
      <c r="F40" s="586"/>
      <c r="G40" s="584"/>
      <c r="H40" s="585"/>
      <c r="I40" s="584"/>
      <c r="J40" s="587"/>
      <c r="K40" s="588"/>
      <c r="L40" s="199"/>
      <c r="M40" s="152"/>
      <c r="N40" s="166" t="str">
        <f>IF(M40="","",IF(M40=1,L40,0))</f>
        <v/>
      </c>
      <c r="O40" s="166" t="str">
        <f>IF(M40="","",IF(M40=2,L40,0))</f>
        <v/>
      </c>
      <c r="P40" s="166" t="str">
        <f>IF(M40="","",IF(M40=3,L40,0))</f>
        <v/>
      </c>
      <c r="Q40" s="166" t="str">
        <f>IF(M40="","",IF(M40=4,L40,0))</f>
        <v/>
      </c>
      <c r="R40" s="166" t="str">
        <f>IF(M40="","",IF(M40=5,L40,0))</f>
        <v/>
      </c>
      <c r="S40" s="166" t="str">
        <f>IF(M40="","",IF(M40=6,L40,0))</f>
        <v/>
      </c>
      <c r="T40" s="166" t="str">
        <f>IF(M40="","",IF(M40=7,L40,0))</f>
        <v/>
      </c>
      <c r="U40" s="166" t="str">
        <f>IF(M40="","",IF(M40=8,L40,0))</f>
        <v/>
      </c>
      <c r="V40" s="167" t="str">
        <f>IF(M40="","",IF(M40=9,L40,0))</f>
        <v/>
      </c>
      <c r="W40" s="11"/>
      <c r="X40" s="97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s="1" customFormat="1" ht="28" customHeight="1">
      <c r="A41" s="434"/>
      <c r="B41" s="435"/>
      <c r="C41" s="436"/>
      <c r="D41" s="445"/>
      <c r="E41" s="445"/>
      <c r="F41" s="445"/>
      <c r="G41" s="435"/>
      <c r="H41" s="436"/>
      <c r="I41" s="435"/>
      <c r="J41" s="437"/>
      <c r="K41" s="438"/>
      <c r="L41" s="200"/>
      <c r="M41" s="153"/>
      <c r="N41" s="168" t="str">
        <f>IF(M41="","",IF(M41=1,L41,0))</f>
        <v/>
      </c>
      <c r="O41" s="168" t="str">
        <f>IF(M41="","",IF(M41=2,L41,0))</f>
        <v/>
      </c>
      <c r="P41" s="168" t="str">
        <f>IF(M41="","",IF(M41=3,L41,0))</f>
        <v/>
      </c>
      <c r="Q41" s="168" t="str">
        <f>IF(M41="","",IF(M41=4,L41,0))</f>
        <v/>
      </c>
      <c r="R41" s="168" t="str">
        <f>IF(M41="","",IF(M41=5,L41,0))</f>
        <v/>
      </c>
      <c r="S41" s="168" t="str">
        <f>IF(M41="","",IF(M41=6,L41,0))</f>
        <v/>
      </c>
      <c r="T41" s="168" t="str">
        <f>IF(M41="","",IF(M41=7,L41,0))</f>
        <v/>
      </c>
      <c r="U41" s="168" t="str">
        <f>IF(M41="","",IF(M41=8,L41,0))</f>
        <v/>
      </c>
      <c r="V41" s="169" t="str">
        <f>IF(M41="","",IF(M41=9,L41,0))</f>
        <v/>
      </c>
      <c r="W41" s="11"/>
      <c r="X41" s="97">
        <v>2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s="1" customFormat="1" ht="28" customHeight="1">
      <c r="A42" s="434"/>
      <c r="B42" s="435"/>
      <c r="C42" s="436"/>
      <c r="D42" s="445"/>
      <c r="E42" s="445"/>
      <c r="F42" s="445"/>
      <c r="G42" s="435"/>
      <c r="H42" s="436"/>
      <c r="I42" s="435"/>
      <c r="J42" s="437"/>
      <c r="K42" s="438"/>
      <c r="L42" s="200"/>
      <c r="M42" s="153"/>
      <c r="N42" s="168" t="str">
        <f t="shared" ref="N42:N52" si="0">IF(M42="","",IF(M42=1,L42,0))</f>
        <v/>
      </c>
      <c r="O42" s="168" t="str">
        <f t="shared" ref="O42:O52" si="1">IF(M42="","",IF(M42=2,L42,0))</f>
        <v/>
      </c>
      <c r="P42" s="168" t="str">
        <f t="shared" ref="P42:P52" si="2">IF(M42="","",IF(M42=3,L42,0))</f>
        <v/>
      </c>
      <c r="Q42" s="168" t="str">
        <f t="shared" ref="Q42:Q52" si="3">IF(M42="","",IF(M42=4,L42,0))</f>
        <v/>
      </c>
      <c r="R42" s="168" t="str">
        <f t="shared" ref="R42:R52" si="4">IF(M42="","",IF(M42=5,L42,0))</f>
        <v/>
      </c>
      <c r="S42" s="168" t="str">
        <f t="shared" ref="S42:S52" si="5">IF(M42="","",IF(M42=6,L42,0))</f>
        <v/>
      </c>
      <c r="T42" s="168" t="str">
        <f t="shared" ref="T42:T52" si="6">IF(M42="","",IF(M42=7,L42,0))</f>
        <v/>
      </c>
      <c r="U42" s="168" t="str">
        <f t="shared" ref="U42:U52" si="7">IF(M42="","",IF(M42=8,L42,0))</f>
        <v/>
      </c>
      <c r="V42" s="169" t="str">
        <f t="shared" ref="V42:V52" si="8">IF(M42="","",IF(M42=9,L42,0))</f>
        <v/>
      </c>
      <c r="W42" s="11"/>
      <c r="X42" s="97">
        <v>3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s="1" customFormat="1" ht="28" customHeight="1">
      <c r="A43" s="434"/>
      <c r="B43" s="435"/>
      <c r="C43" s="436"/>
      <c r="D43" s="445"/>
      <c r="E43" s="445"/>
      <c r="F43" s="445"/>
      <c r="G43" s="435"/>
      <c r="H43" s="436"/>
      <c r="I43" s="435"/>
      <c r="J43" s="437"/>
      <c r="K43" s="438"/>
      <c r="L43" s="200"/>
      <c r="M43" s="153"/>
      <c r="N43" s="168" t="str">
        <f t="shared" si="0"/>
        <v/>
      </c>
      <c r="O43" s="168" t="str">
        <f t="shared" si="1"/>
        <v/>
      </c>
      <c r="P43" s="168" t="str">
        <f t="shared" si="2"/>
        <v/>
      </c>
      <c r="Q43" s="168" t="str">
        <f t="shared" si="3"/>
        <v/>
      </c>
      <c r="R43" s="168" t="str">
        <f t="shared" si="4"/>
        <v/>
      </c>
      <c r="S43" s="168" t="str">
        <f t="shared" si="5"/>
        <v/>
      </c>
      <c r="T43" s="168" t="str">
        <f t="shared" si="6"/>
        <v/>
      </c>
      <c r="U43" s="168" t="str">
        <f t="shared" si="7"/>
        <v/>
      </c>
      <c r="V43" s="169" t="str">
        <f t="shared" si="8"/>
        <v/>
      </c>
      <c r="W43" s="11"/>
      <c r="X43" s="97">
        <v>4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s="1" customFormat="1" ht="28" customHeight="1">
      <c r="A44" s="434"/>
      <c r="B44" s="435"/>
      <c r="C44" s="436"/>
      <c r="D44" s="445"/>
      <c r="E44" s="445"/>
      <c r="F44" s="445"/>
      <c r="G44" s="435"/>
      <c r="H44" s="436"/>
      <c r="I44" s="435"/>
      <c r="J44" s="437"/>
      <c r="K44" s="438"/>
      <c r="L44" s="200"/>
      <c r="M44" s="153"/>
      <c r="N44" s="168" t="str">
        <f t="shared" si="0"/>
        <v/>
      </c>
      <c r="O44" s="168" t="str">
        <f t="shared" si="1"/>
        <v/>
      </c>
      <c r="P44" s="168" t="str">
        <f t="shared" si="2"/>
        <v/>
      </c>
      <c r="Q44" s="168" t="str">
        <f t="shared" si="3"/>
        <v/>
      </c>
      <c r="R44" s="168" t="str">
        <f t="shared" si="4"/>
        <v/>
      </c>
      <c r="S44" s="168" t="str">
        <f t="shared" si="5"/>
        <v/>
      </c>
      <c r="T44" s="168" t="str">
        <f t="shared" si="6"/>
        <v/>
      </c>
      <c r="U44" s="168" t="str">
        <f t="shared" si="7"/>
        <v/>
      </c>
      <c r="V44" s="169" t="str">
        <f t="shared" si="8"/>
        <v/>
      </c>
      <c r="W44" s="11"/>
      <c r="X44" s="97">
        <v>5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s="1" customFormat="1" ht="28" customHeight="1">
      <c r="A45" s="434"/>
      <c r="B45" s="435"/>
      <c r="C45" s="436"/>
      <c r="D45" s="445"/>
      <c r="E45" s="445"/>
      <c r="F45" s="445"/>
      <c r="G45" s="435"/>
      <c r="H45" s="436"/>
      <c r="I45" s="435"/>
      <c r="J45" s="437"/>
      <c r="K45" s="438"/>
      <c r="L45" s="200"/>
      <c r="M45" s="153"/>
      <c r="N45" s="168" t="str">
        <f t="shared" si="0"/>
        <v/>
      </c>
      <c r="O45" s="168" t="str">
        <f t="shared" si="1"/>
        <v/>
      </c>
      <c r="P45" s="168" t="str">
        <f t="shared" si="2"/>
        <v/>
      </c>
      <c r="Q45" s="168" t="str">
        <f t="shared" si="3"/>
        <v/>
      </c>
      <c r="R45" s="168" t="str">
        <f t="shared" si="4"/>
        <v/>
      </c>
      <c r="S45" s="168" t="str">
        <f t="shared" si="5"/>
        <v/>
      </c>
      <c r="T45" s="168" t="str">
        <f t="shared" si="6"/>
        <v/>
      </c>
      <c r="U45" s="168" t="str">
        <f t="shared" si="7"/>
        <v/>
      </c>
      <c r="V45" s="169" t="str">
        <f t="shared" si="8"/>
        <v/>
      </c>
      <c r="W45" s="11"/>
      <c r="X45" s="97">
        <v>6</v>
      </c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s="1" customFormat="1" ht="28" customHeight="1">
      <c r="A46" s="434"/>
      <c r="B46" s="435"/>
      <c r="C46" s="436" t="s">
        <v>0</v>
      </c>
      <c r="D46" s="445"/>
      <c r="E46" s="445"/>
      <c r="F46" s="445"/>
      <c r="G46" s="435"/>
      <c r="H46" s="436"/>
      <c r="I46" s="435"/>
      <c r="J46" s="437"/>
      <c r="K46" s="438"/>
      <c r="L46" s="201"/>
      <c r="M46" s="153"/>
      <c r="N46" s="168" t="str">
        <f t="shared" si="0"/>
        <v/>
      </c>
      <c r="O46" s="168" t="str">
        <f t="shared" si="1"/>
        <v/>
      </c>
      <c r="P46" s="168" t="str">
        <f t="shared" si="2"/>
        <v/>
      </c>
      <c r="Q46" s="168" t="str">
        <f t="shared" si="3"/>
        <v/>
      </c>
      <c r="R46" s="168" t="str">
        <f t="shared" si="4"/>
        <v/>
      </c>
      <c r="S46" s="168" t="str">
        <f t="shared" si="5"/>
        <v/>
      </c>
      <c r="T46" s="168" t="str">
        <f t="shared" si="6"/>
        <v/>
      </c>
      <c r="U46" s="168" t="str">
        <f t="shared" si="7"/>
        <v/>
      </c>
      <c r="V46" s="169" t="str">
        <f t="shared" si="8"/>
        <v/>
      </c>
      <c r="W46" s="11"/>
      <c r="X46" s="97">
        <v>7</v>
      </c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s="1" customFormat="1" ht="28" customHeight="1">
      <c r="A47" s="434"/>
      <c r="B47" s="435"/>
      <c r="C47" s="436"/>
      <c r="D47" s="445"/>
      <c r="E47" s="445"/>
      <c r="F47" s="445"/>
      <c r="G47" s="435"/>
      <c r="H47" s="436"/>
      <c r="I47" s="435"/>
      <c r="J47" s="437"/>
      <c r="K47" s="438"/>
      <c r="L47" s="201"/>
      <c r="M47" s="153"/>
      <c r="N47" s="168" t="str">
        <f t="shared" si="0"/>
        <v/>
      </c>
      <c r="O47" s="168" t="str">
        <f t="shared" si="1"/>
        <v/>
      </c>
      <c r="P47" s="168" t="str">
        <f t="shared" si="2"/>
        <v/>
      </c>
      <c r="Q47" s="168" t="str">
        <f t="shared" si="3"/>
        <v/>
      </c>
      <c r="R47" s="168" t="str">
        <f t="shared" si="4"/>
        <v/>
      </c>
      <c r="S47" s="168" t="str">
        <f t="shared" si="5"/>
        <v/>
      </c>
      <c r="T47" s="168" t="str">
        <f t="shared" si="6"/>
        <v/>
      </c>
      <c r="U47" s="168" t="str">
        <f t="shared" si="7"/>
        <v/>
      </c>
      <c r="V47" s="169" t="str">
        <f t="shared" si="8"/>
        <v/>
      </c>
      <c r="W47" s="11"/>
      <c r="X47" s="97">
        <v>8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s="1" customFormat="1" ht="28" customHeight="1">
      <c r="A48" s="434"/>
      <c r="B48" s="435"/>
      <c r="C48" s="436"/>
      <c r="D48" s="445"/>
      <c r="E48" s="445"/>
      <c r="F48" s="445"/>
      <c r="G48" s="435"/>
      <c r="H48" s="436"/>
      <c r="I48" s="435"/>
      <c r="J48" s="437"/>
      <c r="K48" s="438"/>
      <c r="L48" s="201"/>
      <c r="M48" s="153"/>
      <c r="N48" s="168" t="str">
        <f t="shared" si="0"/>
        <v/>
      </c>
      <c r="O48" s="168" t="str">
        <f t="shared" si="1"/>
        <v/>
      </c>
      <c r="P48" s="168" t="str">
        <f t="shared" si="2"/>
        <v/>
      </c>
      <c r="Q48" s="168" t="str">
        <f t="shared" si="3"/>
        <v/>
      </c>
      <c r="R48" s="168" t="str">
        <f t="shared" si="4"/>
        <v/>
      </c>
      <c r="S48" s="168" t="str">
        <f t="shared" si="5"/>
        <v/>
      </c>
      <c r="T48" s="168" t="str">
        <f t="shared" si="6"/>
        <v/>
      </c>
      <c r="U48" s="168" t="str">
        <f t="shared" si="7"/>
        <v/>
      </c>
      <c r="V48" s="169" t="str">
        <f t="shared" si="8"/>
        <v/>
      </c>
      <c r="W48" s="11"/>
      <c r="X48" s="97">
        <v>9</v>
      </c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s="1" customFormat="1" ht="28" customHeight="1">
      <c r="A49" s="434"/>
      <c r="B49" s="435"/>
      <c r="C49" s="436"/>
      <c r="D49" s="445"/>
      <c r="E49" s="445"/>
      <c r="F49" s="445"/>
      <c r="G49" s="435"/>
      <c r="H49" s="436"/>
      <c r="I49" s="435"/>
      <c r="J49" s="437"/>
      <c r="K49" s="438"/>
      <c r="L49" s="201"/>
      <c r="M49" s="153"/>
      <c r="N49" s="168" t="str">
        <f t="shared" si="0"/>
        <v/>
      </c>
      <c r="O49" s="168" t="str">
        <f t="shared" si="1"/>
        <v/>
      </c>
      <c r="P49" s="168" t="str">
        <f t="shared" si="2"/>
        <v/>
      </c>
      <c r="Q49" s="168" t="str">
        <f t="shared" si="3"/>
        <v/>
      </c>
      <c r="R49" s="168" t="str">
        <f t="shared" si="4"/>
        <v/>
      </c>
      <c r="S49" s="168" t="str">
        <f t="shared" si="5"/>
        <v/>
      </c>
      <c r="T49" s="168" t="str">
        <f t="shared" si="6"/>
        <v/>
      </c>
      <c r="U49" s="168" t="str">
        <f t="shared" si="7"/>
        <v/>
      </c>
      <c r="V49" s="169" t="str">
        <f t="shared" si="8"/>
        <v/>
      </c>
      <c r="W49" s="11"/>
      <c r="X49" s="192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s="1" customFormat="1" ht="28" customHeight="1">
      <c r="A50" s="434"/>
      <c r="B50" s="435"/>
      <c r="C50" s="436"/>
      <c r="D50" s="445"/>
      <c r="E50" s="445"/>
      <c r="F50" s="445"/>
      <c r="G50" s="435"/>
      <c r="H50" s="436"/>
      <c r="I50" s="435"/>
      <c r="J50" s="437"/>
      <c r="K50" s="438"/>
      <c r="L50" s="201"/>
      <c r="M50" s="153"/>
      <c r="N50" s="168" t="str">
        <f t="shared" si="0"/>
        <v/>
      </c>
      <c r="O50" s="168" t="str">
        <f t="shared" si="1"/>
        <v/>
      </c>
      <c r="P50" s="168" t="str">
        <f t="shared" si="2"/>
        <v/>
      </c>
      <c r="Q50" s="168" t="str">
        <f t="shared" si="3"/>
        <v/>
      </c>
      <c r="R50" s="168" t="str">
        <f t="shared" si="4"/>
        <v/>
      </c>
      <c r="S50" s="168" t="str">
        <f t="shared" si="5"/>
        <v/>
      </c>
      <c r="T50" s="168" t="str">
        <f t="shared" si="6"/>
        <v/>
      </c>
      <c r="U50" s="168" t="str">
        <f t="shared" si="7"/>
        <v/>
      </c>
      <c r="V50" s="169" t="str">
        <f t="shared" si="8"/>
        <v/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s="1" customFormat="1" ht="28" customHeight="1">
      <c r="A51" s="434"/>
      <c r="B51" s="435"/>
      <c r="C51" s="436"/>
      <c r="D51" s="445"/>
      <c r="E51" s="445"/>
      <c r="F51" s="445"/>
      <c r="G51" s="435"/>
      <c r="H51" s="436"/>
      <c r="I51" s="435"/>
      <c r="J51" s="437"/>
      <c r="K51" s="438"/>
      <c r="L51" s="201"/>
      <c r="M51" s="153"/>
      <c r="N51" s="168" t="str">
        <f t="shared" si="0"/>
        <v/>
      </c>
      <c r="O51" s="168" t="str">
        <f t="shared" si="1"/>
        <v/>
      </c>
      <c r="P51" s="168" t="str">
        <f t="shared" si="2"/>
        <v/>
      </c>
      <c r="Q51" s="168" t="str">
        <f t="shared" si="3"/>
        <v/>
      </c>
      <c r="R51" s="168" t="str">
        <f t="shared" si="4"/>
        <v/>
      </c>
      <c r="S51" s="168" t="str">
        <f t="shared" si="5"/>
        <v/>
      </c>
      <c r="T51" s="168" t="str">
        <f t="shared" si="6"/>
        <v/>
      </c>
      <c r="U51" s="168" t="str">
        <f t="shared" si="7"/>
        <v/>
      </c>
      <c r="V51" s="169" t="str">
        <f t="shared" si="8"/>
        <v/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s="1" customFormat="1" ht="28" customHeight="1">
      <c r="A52" s="434"/>
      <c r="B52" s="435"/>
      <c r="C52" s="436"/>
      <c r="D52" s="445"/>
      <c r="E52" s="445"/>
      <c r="F52" s="445"/>
      <c r="G52" s="435"/>
      <c r="H52" s="436"/>
      <c r="I52" s="435"/>
      <c r="J52" s="437"/>
      <c r="K52" s="438"/>
      <c r="L52" s="201"/>
      <c r="M52" s="153"/>
      <c r="N52" s="168" t="str">
        <f t="shared" si="0"/>
        <v/>
      </c>
      <c r="O52" s="168" t="str">
        <f t="shared" si="1"/>
        <v/>
      </c>
      <c r="P52" s="168" t="str">
        <f t="shared" si="2"/>
        <v/>
      </c>
      <c r="Q52" s="168" t="str">
        <f t="shared" si="3"/>
        <v/>
      </c>
      <c r="R52" s="168" t="str">
        <f t="shared" si="4"/>
        <v/>
      </c>
      <c r="S52" s="168" t="str">
        <f t="shared" si="5"/>
        <v/>
      </c>
      <c r="T52" s="168" t="str">
        <f t="shared" si="6"/>
        <v/>
      </c>
      <c r="U52" s="168" t="str">
        <f t="shared" si="7"/>
        <v/>
      </c>
      <c r="V52" s="169" t="str">
        <f t="shared" si="8"/>
        <v/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s="1" customFormat="1" ht="28" customHeight="1" thickBot="1">
      <c r="A53" s="454"/>
      <c r="B53" s="455"/>
      <c r="C53" s="456"/>
      <c r="D53" s="457"/>
      <c r="E53" s="457"/>
      <c r="F53" s="457"/>
      <c r="G53" s="455"/>
      <c r="H53" s="456"/>
      <c r="I53" s="455"/>
      <c r="J53" s="458"/>
      <c r="K53" s="459"/>
      <c r="L53" s="202"/>
      <c r="M53" s="203"/>
      <c r="N53" s="170" t="str">
        <f>IF(M53="","",IF(M53=1,L53,0))</f>
        <v/>
      </c>
      <c r="O53" s="170" t="str">
        <f>IF(M53="","",IF(M53=2,L53,0))</f>
        <v/>
      </c>
      <c r="P53" s="170" t="str">
        <f>IF(M53="","",IF(M53=3,L53,0))</f>
        <v/>
      </c>
      <c r="Q53" s="170" t="str">
        <f>IF(M53="","",IF(M53=4,L53,0))</f>
        <v/>
      </c>
      <c r="R53" s="170" t="str">
        <f>IF(M53="","",IF(M53=5,L53,0))</f>
        <v/>
      </c>
      <c r="S53" s="170" t="str">
        <f>IF(M53="","",IF(M53=6,L53,0))</f>
        <v/>
      </c>
      <c r="T53" s="170" t="str">
        <f>IF(M53="","",IF(M53=7,L53,0))</f>
        <v/>
      </c>
      <c r="U53" s="170" t="str">
        <f>IF(M53="","",IF(M53=8,L53,0))</f>
        <v/>
      </c>
      <c r="V53" s="171" t="str">
        <f>IF(M53="","",IF(M53=9,L53,0))</f>
        <v/>
      </c>
      <c r="W53" s="47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s="1" customFormat="1" ht="28" customHeight="1" thickTop="1">
      <c r="A54" s="332"/>
      <c r="B54" s="332"/>
      <c r="C54" s="332"/>
      <c r="D54" s="332"/>
      <c r="E54" s="332"/>
      <c r="F54" s="332"/>
      <c r="G54" s="332"/>
      <c r="H54" s="332"/>
      <c r="I54" s="332"/>
      <c r="J54" s="333"/>
      <c r="K54" s="333"/>
      <c r="L54" s="334"/>
      <c r="M54" s="335"/>
      <c r="N54" s="275"/>
      <c r="O54" s="275"/>
      <c r="P54" s="275"/>
      <c r="Q54" s="275"/>
      <c r="R54" s="275"/>
      <c r="S54" s="275"/>
      <c r="T54" s="275"/>
      <c r="U54" s="275"/>
      <c r="V54" s="275"/>
      <c r="W54" s="47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s="1" customFormat="1" ht="36" customHeight="1">
      <c r="A55" s="461" t="s">
        <v>71</v>
      </c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11"/>
      <c r="O55" s="37"/>
      <c r="P55" s="37"/>
      <c r="Q55" s="37"/>
      <c r="R55" s="37"/>
      <c r="S55" s="37"/>
      <c r="T55" s="37"/>
      <c r="U55" s="37"/>
      <c r="V55" s="37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s="1" customFormat="1" ht="18" customHeight="1" thickBot="1">
      <c r="A56" s="35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11"/>
      <c r="O56" s="37"/>
      <c r="P56" s="37"/>
      <c r="Q56" s="37"/>
      <c r="R56" s="37"/>
      <c r="S56" s="37"/>
      <c r="T56" s="37"/>
      <c r="U56" s="37"/>
      <c r="V56" s="37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s="1" customFormat="1" ht="18" customHeight="1" thickTop="1">
      <c r="A57" s="32" t="s">
        <v>1</v>
      </c>
      <c r="B57" s="441" t="s">
        <v>97</v>
      </c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65" t="s">
        <v>25</v>
      </c>
      <c r="O57" s="466"/>
      <c r="P57" s="466"/>
      <c r="Q57" s="466"/>
      <c r="R57" s="466"/>
      <c r="S57" s="466"/>
      <c r="T57" s="466"/>
      <c r="U57" s="466"/>
      <c r="V57" s="467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s="1" customFormat="1" ht="18" customHeight="1" thickBot="1">
      <c r="A58" s="32" t="s">
        <v>1</v>
      </c>
      <c r="B58" s="441" t="s">
        <v>100</v>
      </c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68"/>
      <c r="O58" s="469"/>
      <c r="P58" s="469"/>
      <c r="Q58" s="469"/>
      <c r="R58" s="469"/>
      <c r="S58" s="469"/>
      <c r="T58" s="469"/>
      <c r="U58" s="469"/>
      <c r="V58" s="470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s="1" customFormat="1" ht="18" customHeight="1" thickTop="1">
      <c r="A59" s="133" t="s">
        <v>1</v>
      </c>
      <c r="B59" s="485" t="s">
        <v>251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582"/>
      <c r="N59" s="490" t="s">
        <v>183</v>
      </c>
      <c r="O59" s="604" t="s">
        <v>3</v>
      </c>
      <c r="P59" s="605" t="s">
        <v>18</v>
      </c>
      <c r="Q59" s="604" t="s">
        <v>21</v>
      </c>
      <c r="R59" s="606" t="s">
        <v>90</v>
      </c>
      <c r="S59" s="597" t="s">
        <v>184</v>
      </c>
      <c r="T59" s="597" t="s">
        <v>19</v>
      </c>
      <c r="U59" s="597" t="s">
        <v>185</v>
      </c>
      <c r="V59" s="598" t="s">
        <v>20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s="1" customFormat="1" ht="18" customHeight="1">
      <c r="A60" s="307"/>
      <c r="B60" s="328" t="s">
        <v>229</v>
      </c>
      <c r="C60" s="307"/>
      <c r="D60" s="307"/>
      <c r="E60" s="307"/>
      <c r="F60" s="307"/>
      <c r="G60" s="307"/>
      <c r="H60" s="307"/>
      <c r="I60" s="307"/>
      <c r="J60" s="97" t="s">
        <v>228</v>
      </c>
      <c r="K60" s="307"/>
      <c r="L60" s="307"/>
      <c r="M60" s="308"/>
      <c r="N60" s="491"/>
      <c r="O60" s="593"/>
      <c r="P60" s="595"/>
      <c r="Q60" s="593"/>
      <c r="R60" s="471"/>
      <c r="S60" s="486"/>
      <c r="T60" s="486"/>
      <c r="U60" s="486"/>
      <c r="V60" s="599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1:37" s="1" customFormat="1" ht="18" customHeight="1">
      <c r="A61" s="32"/>
      <c r="B61" s="36"/>
      <c r="C61" s="36"/>
      <c r="D61" s="36"/>
      <c r="E61" s="36"/>
      <c r="F61" s="36"/>
      <c r="G61" s="36"/>
      <c r="H61" s="36"/>
      <c r="I61" s="36"/>
      <c r="J61" s="309" t="s">
        <v>224</v>
      </c>
      <c r="K61" s="36"/>
      <c r="L61" s="36"/>
      <c r="M61" s="36"/>
      <c r="N61" s="491"/>
      <c r="O61" s="593"/>
      <c r="P61" s="595"/>
      <c r="Q61" s="593"/>
      <c r="R61" s="471"/>
      <c r="S61" s="486"/>
      <c r="T61" s="486"/>
      <c r="U61" s="486"/>
      <c r="V61" s="599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spans="1:37" s="1" customFormat="1" ht="18" customHeight="1" thickBot="1">
      <c r="A62" s="32"/>
      <c r="B62" s="33"/>
      <c r="C62" s="33"/>
      <c r="D62" s="33"/>
      <c r="E62" s="33"/>
      <c r="F62" s="33"/>
      <c r="G62" s="33"/>
      <c r="H62" s="33"/>
      <c r="I62" s="33"/>
      <c r="J62" s="309" t="s">
        <v>230</v>
      </c>
      <c r="K62" s="33"/>
      <c r="L62" s="33"/>
      <c r="M62" s="33"/>
      <c r="N62" s="491"/>
      <c r="O62" s="593"/>
      <c r="P62" s="595"/>
      <c r="Q62" s="593"/>
      <c r="R62" s="471"/>
      <c r="S62" s="486"/>
      <c r="T62" s="486"/>
      <c r="U62" s="486"/>
      <c r="V62" s="599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spans="1:37" s="1" customFormat="1" ht="54" customHeight="1" thickTop="1" thickBot="1">
      <c r="A63" s="613" t="s">
        <v>72</v>
      </c>
      <c r="B63" s="452"/>
      <c r="C63" s="451" t="s">
        <v>22</v>
      </c>
      <c r="D63" s="453"/>
      <c r="E63" s="453"/>
      <c r="F63" s="453"/>
      <c r="G63" s="452"/>
      <c r="H63" s="451" t="s">
        <v>252</v>
      </c>
      <c r="I63" s="452"/>
      <c r="J63" s="451" t="s">
        <v>73</v>
      </c>
      <c r="K63" s="452"/>
      <c r="L63" s="44" t="s">
        <v>101</v>
      </c>
      <c r="M63" s="45" t="s">
        <v>2</v>
      </c>
      <c r="N63" s="492"/>
      <c r="O63" s="594"/>
      <c r="P63" s="596"/>
      <c r="Q63" s="594"/>
      <c r="R63" s="472"/>
      <c r="S63" s="487"/>
      <c r="T63" s="487"/>
      <c r="U63" s="487"/>
      <c r="V63" s="600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spans="1:37" s="4" customFormat="1" ht="28" customHeight="1" thickTop="1">
      <c r="A64" s="577"/>
      <c r="B64" s="578"/>
      <c r="C64" s="579"/>
      <c r="D64" s="580"/>
      <c r="E64" s="580"/>
      <c r="F64" s="580"/>
      <c r="G64" s="578"/>
      <c r="H64" s="579"/>
      <c r="I64" s="578"/>
      <c r="J64" s="611"/>
      <c r="K64" s="612"/>
      <c r="L64" s="204"/>
      <c r="M64" s="205"/>
      <c r="N64" s="172" t="str">
        <f>IF(M64="","",IF(M64=1,L64,0))</f>
        <v/>
      </c>
      <c r="O64" s="172" t="str">
        <f>IF(M64="","",IF(M64=2,L64,0))</f>
        <v/>
      </c>
      <c r="P64" s="172" t="str">
        <f>IF(M64="","",IF(M64=3,L64,0))</f>
        <v/>
      </c>
      <c r="Q64" s="172" t="str">
        <f>IF(M64="","",IF(M64=4,L64,0))</f>
        <v/>
      </c>
      <c r="R64" s="172" t="str">
        <f>IF(M64="","",IF(M64=5,L64,0))</f>
        <v/>
      </c>
      <c r="S64" s="172" t="str">
        <f>IF(M64="","",IF(M64=6,L64,0))</f>
        <v/>
      </c>
      <c r="T64" s="172" t="str">
        <f>IF(M64="","",IF(M64=7,L64,0))</f>
        <v/>
      </c>
      <c r="U64" s="172" t="str">
        <f>IF(M64="","",IF(M64=8,L64,0))</f>
        <v/>
      </c>
      <c r="V64" s="167" t="str">
        <f>IF(M64="","",IF(M64=9,L64,0))</f>
        <v/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s="4" customFormat="1" ht="28" customHeight="1">
      <c r="A65" s="549"/>
      <c r="B65" s="548"/>
      <c r="C65" s="546"/>
      <c r="D65" s="547"/>
      <c r="E65" s="547"/>
      <c r="F65" s="547"/>
      <c r="G65" s="548"/>
      <c r="H65" s="546"/>
      <c r="I65" s="548"/>
      <c r="J65" s="539"/>
      <c r="K65" s="540"/>
      <c r="L65" s="206"/>
      <c r="M65" s="207"/>
      <c r="N65" s="168" t="str">
        <f>IF(M65="","",IF(M65=1,L65,0))</f>
        <v/>
      </c>
      <c r="O65" s="168" t="str">
        <f>IF(M65="","",IF(M65=2,L65,0))</f>
        <v/>
      </c>
      <c r="P65" s="168" t="str">
        <f>IF(M65="","",IF(M65=3,L65,0))</f>
        <v/>
      </c>
      <c r="Q65" s="168" t="str">
        <f>IF(M65="","",IF(M65=4,L65,0))</f>
        <v/>
      </c>
      <c r="R65" s="168" t="str">
        <f>IF(M65="","",IF(M65=5,L65,0))</f>
        <v/>
      </c>
      <c r="S65" s="168" t="str">
        <f>IF(M65="","",IF(M65=6,L65,0))</f>
        <v/>
      </c>
      <c r="T65" s="168" t="str">
        <f>IF(M65="","",IF(M65=7,L65,0))</f>
        <v/>
      </c>
      <c r="U65" s="168" t="str">
        <f>IF(M65="","",IF(M65=8,L65,0))</f>
        <v/>
      </c>
      <c r="V65" s="169" t="str">
        <f>IF(M65="","",IF(M65=9,L65,0))</f>
        <v/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s="4" customFormat="1" ht="28" customHeight="1">
      <c r="A66" s="549"/>
      <c r="B66" s="548"/>
      <c r="C66" s="546"/>
      <c r="D66" s="547"/>
      <c r="E66" s="547"/>
      <c r="F66" s="547"/>
      <c r="G66" s="548"/>
      <c r="H66" s="546"/>
      <c r="I66" s="548"/>
      <c r="J66" s="539"/>
      <c r="K66" s="540"/>
      <c r="L66" s="206"/>
      <c r="M66" s="207"/>
      <c r="N66" s="168" t="str">
        <f t="shared" ref="N66:N76" si="9">IF(M66="","",IF(M66=1,L66,0))</f>
        <v/>
      </c>
      <c r="O66" s="168" t="str">
        <f t="shared" ref="O66:O76" si="10">IF(M66="","",IF(M66=2,L66,0))</f>
        <v/>
      </c>
      <c r="P66" s="168" t="str">
        <f t="shared" ref="P66:P76" si="11">IF(M66="","",IF(M66=3,L66,0))</f>
        <v/>
      </c>
      <c r="Q66" s="168" t="str">
        <f t="shared" ref="Q66:Q76" si="12">IF(M66="","",IF(M66=4,L66,0))</f>
        <v/>
      </c>
      <c r="R66" s="168" t="str">
        <f t="shared" ref="R66:R76" si="13">IF(M66="","",IF(M66=5,L66,0))</f>
        <v/>
      </c>
      <c r="S66" s="168" t="str">
        <f t="shared" ref="S66:S76" si="14">IF(M66="","",IF(M66=6,L66,0))</f>
        <v/>
      </c>
      <c r="T66" s="168" t="str">
        <f t="shared" ref="T66:T76" si="15">IF(M66="","",IF(M66=7,L66,0))</f>
        <v/>
      </c>
      <c r="U66" s="168" t="str">
        <f t="shared" ref="U66:U76" si="16">IF(M66="","",IF(M66=8,L66,0))</f>
        <v/>
      </c>
      <c r="V66" s="169" t="str">
        <f t="shared" ref="V66:V76" si="17">IF(M66="","",IF(M66=9,L66,0))</f>
        <v/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s="4" customFormat="1" ht="28" customHeight="1">
      <c r="A67" s="549"/>
      <c r="B67" s="548"/>
      <c r="C67" s="546"/>
      <c r="D67" s="547"/>
      <c r="E67" s="547"/>
      <c r="F67" s="547"/>
      <c r="G67" s="548"/>
      <c r="H67" s="546"/>
      <c r="I67" s="548"/>
      <c r="J67" s="539"/>
      <c r="K67" s="540"/>
      <c r="L67" s="208"/>
      <c r="M67" s="207"/>
      <c r="N67" s="168" t="str">
        <f t="shared" si="9"/>
        <v/>
      </c>
      <c r="O67" s="168" t="str">
        <f t="shared" si="10"/>
        <v/>
      </c>
      <c r="P67" s="168" t="str">
        <f t="shared" si="11"/>
        <v/>
      </c>
      <c r="Q67" s="168" t="str">
        <f t="shared" si="12"/>
        <v/>
      </c>
      <c r="R67" s="168" t="str">
        <f t="shared" si="13"/>
        <v/>
      </c>
      <c r="S67" s="168" t="str">
        <f t="shared" si="14"/>
        <v/>
      </c>
      <c r="T67" s="168" t="str">
        <f t="shared" si="15"/>
        <v/>
      </c>
      <c r="U67" s="168" t="str">
        <f t="shared" si="16"/>
        <v/>
      </c>
      <c r="V67" s="169" t="str">
        <f t="shared" si="17"/>
        <v/>
      </c>
      <c r="W67" s="13"/>
      <c r="X67" s="80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s="4" customFormat="1" ht="28" customHeight="1">
      <c r="A68" s="549"/>
      <c r="B68" s="548"/>
      <c r="C68" s="546"/>
      <c r="D68" s="547"/>
      <c r="E68" s="547"/>
      <c r="F68" s="547"/>
      <c r="G68" s="548"/>
      <c r="H68" s="546"/>
      <c r="I68" s="548"/>
      <c r="J68" s="539"/>
      <c r="K68" s="540"/>
      <c r="L68" s="208"/>
      <c r="M68" s="207"/>
      <c r="N68" s="168" t="str">
        <f t="shared" si="9"/>
        <v/>
      </c>
      <c r="O68" s="168" t="str">
        <f t="shared" si="10"/>
        <v/>
      </c>
      <c r="P68" s="168" t="str">
        <f t="shared" si="11"/>
        <v/>
      </c>
      <c r="Q68" s="168" t="str">
        <f t="shared" si="12"/>
        <v/>
      </c>
      <c r="R68" s="168" t="str">
        <f t="shared" si="13"/>
        <v/>
      </c>
      <c r="S68" s="168" t="str">
        <f t="shared" si="14"/>
        <v/>
      </c>
      <c r="T68" s="168" t="str">
        <f t="shared" si="15"/>
        <v/>
      </c>
      <c r="U68" s="168" t="str">
        <f t="shared" si="16"/>
        <v/>
      </c>
      <c r="V68" s="169" t="str">
        <f t="shared" si="17"/>
        <v/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s="4" customFormat="1" ht="28" customHeight="1">
      <c r="A69" s="549"/>
      <c r="B69" s="548"/>
      <c r="C69" s="546"/>
      <c r="D69" s="547"/>
      <c r="E69" s="547"/>
      <c r="F69" s="547"/>
      <c r="G69" s="548"/>
      <c r="H69" s="546"/>
      <c r="I69" s="548"/>
      <c r="J69" s="539"/>
      <c r="K69" s="540"/>
      <c r="L69" s="208"/>
      <c r="M69" s="207"/>
      <c r="N69" s="168" t="str">
        <f t="shared" si="9"/>
        <v/>
      </c>
      <c r="O69" s="168" t="str">
        <f t="shared" si="10"/>
        <v/>
      </c>
      <c r="P69" s="168" t="str">
        <f t="shared" si="11"/>
        <v/>
      </c>
      <c r="Q69" s="168" t="str">
        <f t="shared" si="12"/>
        <v/>
      </c>
      <c r="R69" s="168" t="str">
        <f t="shared" si="13"/>
        <v/>
      </c>
      <c r="S69" s="168" t="str">
        <f t="shared" si="14"/>
        <v/>
      </c>
      <c r="T69" s="168" t="str">
        <f t="shared" si="15"/>
        <v/>
      </c>
      <c r="U69" s="168" t="str">
        <f t="shared" si="16"/>
        <v/>
      </c>
      <c r="V69" s="169" t="str">
        <f t="shared" si="17"/>
        <v/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s="4" customFormat="1" ht="28" customHeight="1">
      <c r="A70" s="549"/>
      <c r="B70" s="548"/>
      <c r="C70" s="546"/>
      <c r="D70" s="547"/>
      <c r="E70" s="547"/>
      <c r="F70" s="547"/>
      <c r="G70" s="548"/>
      <c r="H70" s="546"/>
      <c r="I70" s="548"/>
      <c r="J70" s="539"/>
      <c r="K70" s="540"/>
      <c r="L70" s="208"/>
      <c r="M70" s="207"/>
      <c r="N70" s="168" t="str">
        <f t="shared" si="9"/>
        <v/>
      </c>
      <c r="O70" s="168" t="str">
        <f t="shared" si="10"/>
        <v/>
      </c>
      <c r="P70" s="168" t="str">
        <f t="shared" si="11"/>
        <v/>
      </c>
      <c r="Q70" s="168" t="str">
        <f t="shared" si="12"/>
        <v/>
      </c>
      <c r="R70" s="168" t="str">
        <f t="shared" si="13"/>
        <v/>
      </c>
      <c r="S70" s="168" t="str">
        <f t="shared" si="14"/>
        <v/>
      </c>
      <c r="T70" s="168" t="str">
        <f t="shared" si="15"/>
        <v/>
      </c>
      <c r="U70" s="168" t="str">
        <f t="shared" si="16"/>
        <v/>
      </c>
      <c r="V70" s="169" t="str">
        <f t="shared" si="17"/>
        <v/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s="4" customFormat="1" ht="28" customHeight="1">
      <c r="A71" s="549"/>
      <c r="B71" s="548"/>
      <c r="C71" s="546"/>
      <c r="D71" s="547"/>
      <c r="E71" s="547"/>
      <c r="F71" s="547"/>
      <c r="G71" s="548"/>
      <c r="H71" s="546"/>
      <c r="I71" s="548"/>
      <c r="J71" s="539"/>
      <c r="K71" s="540"/>
      <c r="L71" s="208"/>
      <c r="M71" s="207"/>
      <c r="N71" s="168" t="str">
        <f t="shared" si="9"/>
        <v/>
      </c>
      <c r="O71" s="168" t="str">
        <f t="shared" si="10"/>
        <v/>
      </c>
      <c r="P71" s="168" t="str">
        <f t="shared" si="11"/>
        <v/>
      </c>
      <c r="Q71" s="168" t="str">
        <f t="shared" si="12"/>
        <v/>
      </c>
      <c r="R71" s="168" t="str">
        <f t="shared" si="13"/>
        <v/>
      </c>
      <c r="S71" s="168" t="str">
        <f t="shared" si="14"/>
        <v/>
      </c>
      <c r="T71" s="168" t="str">
        <f t="shared" si="15"/>
        <v/>
      </c>
      <c r="U71" s="168" t="str">
        <f t="shared" si="16"/>
        <v/>
      </c>
      <c r="V71" s="169" t="str">
        <f t="shared" si="17"/>
        <v/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s="4" customFormat="1" ht="28" customHeight="1">
      <c r="A72" s="549"/>
      <c r="B72" s="548"/>
      <c r="C72" s="546"/>
      <c r="D72" s="547"/>
      <c r="E72" s="547"/>
      <c r="F72" s="547"/>
      <c r="G72" s="548"/>
      <c r="H72" s="546"/>
      <c r="I72" s="548"/>
      <c r="J72" s="539"/>
      <c r="K72" s="540"/>
      <c r="L72" s="208"/>
      <c r="M72" s="207"/>
      <c r="N72" s="168" t="str">
        <f t="shared" si="9"/>
        <v/>
      </c>
      <c r="O72" s="168" t="str">
        <f t="shared" si="10"/>
        <v/>
      </c>
      <c r="P72" s="168" t="str">
        <f t="shared" si="11"/>
        <v/>
      </c>
      <c r="Q72" s="168" t="str">
        <f t="shared" si="12"/>
        <v/>
      </c>
      <c r="R72" s="168" t="str">
        <f t="shared" si="13"/>
        <v/>
      </c>
      <c r="S72" s="168" t="str">
        <f t="shared" si="14"/>
        <v/>
      </c>
      <c r="T72" s="168" t="str">
        <f t="shared" si="15"/>
        <v/>
      </c>
      <c r="U72" s="168" t="str">
        <f t="shared" si="16"/>
        <v/>
      </c>
      <c r="V72" s="169" t="str">
        <f t="shared" si="17"/>
        <v/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s="4" customFormat="1" ht="28" customHeight="1">
      <c r="A73" s="549"/>
      <c r="B73" s="548"/>
      <c r="C73" s="546"/>
      <c r="D73" s="547"/>
      <c r="E73" s="547"/>
      <c r="F73" s="547"/>
      <c r="G73" s="548"/>
      <c r="H73" s="546"/>
      <c r="I73" s="548"/>
      <c r="J73" s="539"/>
      <c r="K73" s="540"/>
      <c r="L73" s="208"/>
      <c r="M73" s="207"/>
      <c r="N73" s="168" t="str">
        <f t="shared" si="9"/>
        <v/>
      </c>
      <c r="O73" s="168" t="str">
        <f t="shared" si="10"/>
        <v/>
      </c>
      <c r="P73" s="168" t="str">
        <f t="shared" si="11"/>
        <v/>
      </c>
      <c r="Q73" s="168" t="str">
        <f t="shared" si="12"/>
        <v/>
      </c>
      <c r="R73" s="168" t="str">
        <f t="shared" si="13"/>
        <v/>
      </c>
      <c r="S73" s="168" t="str">
        <f t="shared" si="14"/>
        <v/>
      </c>
      <c r="T73" s="168" t="str">
        <f t="shared" si="15"/>
        <v/>
      </c>
      <c r="U73" s="168" t="str">
        <f t="shared" si="16"/>
        <v/>
      </c>
      <c r="V73" s="169" t="str">
        <f t="shared" si="17"/>
        <v/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s="4" customFormat="1" ht="28" customHeight="1">
      <c r="A74" s="549"/>
      <c r="B74" s="548"/>
      <c r="C74" s="546"/>
      <c r="D74" s="547"/>
      <c r="E74" s="547"/>
      <c r="F74" s="547"/>
      <c r="G74" s="548"/>
      <c r="H74" s="546"/>
      <c r="I74" s="548"/>
      <c r="J74" s="539"/>
      <c r="K74" s="540"/>
      <c r="L74" s="208"/>
      <c r="M74" s="207"/>
      <c r="N74" s="168" t="str">
        <f t="shared" si="9"/>
        <v/>
      </c>
      <c r="O74" s="168" t="str">
        <f t="shared" si="10"/>
        <v/>
      </c>
      <c r="P74" s="168" t="str">
        <f t="shared" si="11"/>
        <v/>
      </c>
      <c r="Q74" s="168" t="str">
        <f t="shared" si="12"/>
        <v/>
      </c>
      <c r="R74" s="168" t="str">
        <f t="shared" si="13"/>
        <v/>
      </c>
      <c r="S74" s="168" t="str">
        <f t="shared" si="14"/>
        <v/>
      </c>
      <c r="T74" s="168" t="str">
        <f t="shared" si="15"/>
        <v/>
      </c>
      <c r="U74" s="168" t="str">
        <f t="shared" si="16"/>
        <v/>
      </c>
      <c r="V74" s="169" t="str">
        <f t="shared" si="17"/>
        <v/>
      </c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s="4" customFormat="1" ht="28" customHeight="1">
      <c r="A75" s="549"/>
      <c r="B75" s="548"/>
      <c r="C75" s="546"/>
      <c r="D75" s="547"/>
      <c r="E75" s="547"/>
      <c r="F75" s="547"/>
      <c r="G75" s="548"/>
      <c r="H75" s="546"/>
      <c r="I75" s="548"/>
      <c r="J75" s="539"/>
      <c r="K75" s="540"/>
      <c r="L75" s="208"/>
      <c r="M75" s="207"/>
      <c r="N75" s="168" t="str">
        <f t="shared" si="9"/>
        <v/>
      </c>
      <c r="O75" s="168" t="str">
        <f t="shared" si="10"/>
        <v/>
      </c>
      <c r="P75" s="168" t="str">
        <f t="shared" si="11"/>
        <v/>
      </c>
      <c r="Q75" s="168" t="str">
        <f t="shared" si="12"/>
        <v/>
      </c>
      <c r="R75" s="168" t="str">
        <f t="shared" si="13"/>
        <v/>
      </c>
      <c r="S75" s="168" t="str">
        <f t="shared" si="14"/>
        <v/>
      </c>
      <c r="T75" s="168" t="str">
        <f t="shared" si="15"/>
        <v/>
      </c>
      <c r="U75" s="168" t="str">
        <f t="shared" si="16"/>
        <v/>
      </c>
      <c r="V75" s="169" t="str">
        <f t="shared" si="17"/>
        <v/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s="4" customFormat="1" ht="28" customHeight="1">
      <c r="A76" s="549"/>
      <c r="B76" s="548"/>
      <c r="C76" s="546"/>
      <c r="D76" s="547"/>
      <c r="E76" s="547"/>
      <c r="F76" s="547"/>
      <c r="G76" s="548"/>
      <c r="H76" s="546"/>
      <c r="I76" s="548"/>
      <c r="J76" s="539"/>
      <c r="K76" s="540"/>
      <c r="L76" s="208"/>
      <c r="M76" s="207"/>
      <c r="N76" s="168" t="str">
        <f t="shared" si="9"/>
        <v/>
      </c>
      <c r="O76" s="168" t="str">
        <f t="shared" si="10"/>
        <v/>
      </c>
      <c r="P76" s="168" t="str">
        <f t="shared" si="11"/>
        <v/>
      </c>
      <c r="Q76" s="168" t="str">
        <f t="shared" si="12"/>
        <v/>
      </c>
      <c r="R76" s="168" t="str">
        <f t="shared" si="13"/>
        <v/>
      </c>
      <c r="S76" s="168" t="str">
        <f t="shared" si="14"/>
        <v/>
      </c>
      <c r="T76" s="168" t="str">
        <f t="shared" si="15"/>
        <v/>
      </c>
      <c r="U76" s="168" t="str">
        <f t="shared" si="16"/>
        <v/>
      </c>
      <c r="V76" s="169" t="str">
        <f t="shared" si="17"/>
        <v/>
      </c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s="4" customFormat="1" ht="28" customHeight="1" thickBot="1">
      <c r="A77" s="610"/>
      <c r="B77" s="552"/>
      <c r="C77" s="550"/>
      <c r="D77" s="551"/>
      <c r="E77" s="551"/>
      <c r="F77" s="551"/>
      <c r="G77" s="552"/>
      <c r="H77" s="550"/>
      <c r="I77" s="552"/>
      <c r="J77" s="614"/>
      <c r="K77" s="615"/>
      <c r="L77" s="209"/>
      <c r="M77" s="210"/>
      <c r="N77" s="170" t="str">
        <f>IF(M77="","",IF(M77=1,L77,0))</f>
        <v/>
      </c>
      <c r="O77" s="170" t="str">
        <f>IF(M77="","",IF(M77=2,L77,0))</f>
        <v/>
      </c>
      <c r="P77" s="170" t="str">
        <f>IF(M77="","",IF(M77=3,L77,0))</f>
        <v/>
      </c>
      <c r="Q77" s="170" t="str">
        <f>IF(M77="","",IF(M77=4,L77,0))</f>
        <v/>
      </c>
      <c r="R77" s="170" t="str">
        <f>IF(M77="","",IF(M77=5,L77,0))</f>
        <v/>
      </c>
      <c r="S77" s="170" t="str">
        <f>IF(M77="","",IF(M77=6,L77,0))</f>
        <v/>
      </c>
      <c r="T77" s="170" t="str">
        <f>IF(M77="","",IF(M77=7,L77,0))</f>
        <v/>
      </c>
      <c r="U77" s="170" t="str">
        <f>IF(M77="","",IF(M77=8,L77,0))</f>
        <v/>
      </c>
      <c r="V77" s="171" t="str">
        <f>IF(M77="","",IF(M77=9,L77,0))</f>
        <v/>
      </c>
      <c r="W77" s="27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s="4" customFormat="1" ht="36" customHeight="1" thickTop="1">
      <c r="A78" s="541" t="s">
        <v>170</v>
      </c>
      <c r="B78" s="542"/>
      <c r="C78" s="542"/>
      <c r="D78" s="542"/>
      <c r="E78" s="542"/>
      <c r="F78" s="542"/>
      <c r="G78" s="542"/>
      <c r="H78" s="542"/>
      <c r="I78" s="542"/>
      <c r="J78" s="542"/>
      <c r="K78" s="542"/>
      <c r="L78" s="542"/>
      <c r="M78" s="543"/>
      <c r="N78" s="20"/>
      <c r="O78" s="20"/>
      <c r="P78" s="20"/>
      <c r="Q78" s="20"/>
      <c r="R78" s="20"/>
      <c r="S78" s="20"/>
      <c r="T78" s="20"/>
      <c r="U78" s="20"/>
      <c r="V78" s="20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s="40" customFormat="1" ht="18" customHeight="1" thickBot="1">
      <c r="A79" s="42" t="s">
        <v>1</v>
      </c>
      <c r="B79" s="69" t="s">
        <v>91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38"/>
      <c r="O79" s="38"/>
      <c r="P79" s="38"/>
      <c r="Q79" s="38"/>
      <c r="R79" s="38"/>
      <c r="S79" s="38"/>
      <c r="T79" s="38"/>
      <c r="U79" s="38"/>
      <c r="V79" s="38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s="40" customFormat="1" ht="18" customHeight="1" thickTop="1">
      <c r="A80" s="41"/>
      <c r="B80" s="71" t="s">
        <v>92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465" t="s">
        <v>25</v>
      </c>
      <c r="O80" s="466"/>
      <c r="P80" s="466"/>
      <c r="Q80" s="466"/>
      <c r="R80" s="466"/>
      <c r="S80" s="466"/>
      <c r="T80" s="466"/>
      <c r="U80" s="466"/>
      <c r="V80" s="467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s="5" customFormat="1" ht="36" customHeight="1" thickBot="1">
      <c r="A81" s="81" t="s">
        <v>1</v>
      </c>
      <c r="B81" s="441" t="s">
        <v>280</v>
      </c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68"/>
      <c r="O81" s="469"/>
      <c r="P81" s="469"/>
      <c r="Q81" s="469"/>
      <c r="R81" s="469"/>
      <c r="S81" s="469"/>
      <c r="T81" s="469"/>
      <c r="U81" s="469"/>
      <c r="V81" s="470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s="4" customFormat="1" ht="18" customHeight="1" thickTop="1">
      <c r="A82" s="42" t="s">
        <v>1</v>
      </c>
      <c r="B82" s="485" t="s">
        <v>171</v>
      </c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90" t="s">
        <v>183</v>
      </c>
      <c r="O82" s="593" t="s">
        <v>3</v>
      </c>
      <c r="P82" s="595" t="s">
        <v>18</v>
      </c>
      <c r="Q82" s="593" t="s">
        <v>21</v>
      </c>
      <c r="R82" s="471" t="s">
        <v>90</v>
      </c>
      <c r="S82" s="486" t="s">
        <v>184</v>
      </c>
      <c r="T82" s="486" t="s">
        <v>19</v>
      </c>
      <c r="U82" s="486" t="s">
        <v>185</v>
      </c>
      <c r="V82" s="488" t="s">
        <v>20</v>
      </c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s="4" customFormat="1" ht="18" customHeight="1">
      <c r="A83" s="42" t="s">
        <v>1</v>
      </c>
      <c r="B83" s="294" t="s">
        <v>253</v>
      </c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491"/>
      <c r="O83" s="593"/>
      <c r="P83" s="595"/>
      <c r="Q83" s="593"/>
      <c r="R83" s="471"/>
      <c r="S83" s="486"/>
      <c r="T83" s="486"/>
      <c r="U83" s="486"/>
      <c r="V83" s="48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s="4" customFormat="1" ht="18" customHeight="1">
      <c r="A84" s="42"/>
      <c r="B84" s="485" t="s">
        <v>233</v>
      </c>
      <c r="C84" s="485"/>
      <c r="D84" s="485"/>
      <c r="E84" s="485"/>
      <c r="F84" s="485"/>
      <c r="G84" s="485"/>
      <c r="H84" s="485"/>
      <c r="I84" s="485"/>
      <c r="J84" s="485"/>
      <c r="K84" s="485"/>
      <c r="L84" s="485"/>
      <c r="M84" s="485"/>
      <c r="N84" s="491"/>
      <c r="O84" s="593"/>
      <c r="P84" s="595"/>
      <c r="Q84" s="593"/>
      <c r="R84" s="471"/>
      <c r="S84" s="486"/>
      <c r="T84" s="486"/>
      <c r="U84" s="486"/>
      <c r="V84" s="48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s="4" customFormat="1" ht="18" customHeight="1" thickBot="1">
      <c r="A85" s="42"/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91"/>
      <c r="O85" s="593"/>
      <c r="P85" s="595"/>
      <c r="Q85" s="593"/>
      <c r="R85" s="471"/>
      <c r="S85" s="486"/>
      <c r="T85" s="486"/>
      <c r="U85" s="486"/>
      <c r="V85" s="48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s="4" customFormat="1" ht="54" customHeight="1" thickTop="1" thickBot="1">
      <c r="A86" s="537" t="s">
        <v>72</v>
      </c>
      <c r="B86" s="483"/>
      <c r="C86" s="482" t="s">
        <v>74</v>
      </c>
      <c r="D86" s="538"/>
      <c r="E86" s="538"/>
      <c r="F86" s="538"/>
      <c r="G86" s="483"/>
      <c r="H86" s="482" t="s">
        <v>254</v>
      </c>
      <c r="I86" s="483"/>
      <c r="J86" s="482" t="s">
        <v>75</v>
      </c>
      <c r="K86" s="483"/>
      <c r="L86" s="73" t="s">
        <v>76</v>
      </c>
      <c r="M86" s="45" t="s">
        <v>2</v>
      </c>
      <c r="N86" s="492"/>
      <c r="O86" s="594"/>
      <c r="P86" s="596"/>
      <c r="Q86" s="594"/>
      <c r="R86" s="472"/>
      <c r="S86" s="487"/>
      <c r="T86" s="487"/>
      <c r="U86" s="487"/>
      <c r="V86" s="489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 s="5" customFormat="1" ht="28" customHeight="1" thickTop="1">
      <c r="A87" s="528"/>
      <c r="B87" s="529"/>
      <c r="C87" s="530"/>
      <c r="D87" s="531"/>
      <c r="E87" s="531"/>
      <c r="F87" s="531"/>
      <c r="G87" s="529"/>
      <c r="H87" s="530"/>
      <c r="I87" s="529"/>
      <c r="J87" s="532"/>
      <c r="K87" s="533"/>
      <c r="L87" s="211"/>
      <c r="M87" s="212"/>
      <c r="N87" s="166" t="str">
        <f>IF(M87="","",IF(M87=1,1,0))</f>
        <v/>
      </c>
      <c r="O87" s="166" t="str">
        <f>IF(M87="","",IF(M87=2,1,0))</f>
        <v/>
      </c>
      <c r="P87" s="166" t="str">
        <f>IF(M87="","",IF(M87=3,1,0))</f>
        <v/>
      </c>
      <c r="Q87" s="166" t="str">
        <f>IF(M87="","",IF(M87=4,1,0))</f>
        <v/>
      </c>
      <c r="R87" s="166" t="str">
        <f>IF(M87="","",IF(M87=5,1,0))</f>
        <v/>
      </c>
      <c r="S87" s="166" t="str">
        <f>IF(M87="","",IF(M87=6,1,0))</f>
        <v/>
      </c>
      <c r="T87" s="166" t="str">
        <f>IF(M87="","",IF(M87=7,1,0))</f>
        <v/>
      </c>
      <c r="U87" s="166" t="str">
        <f>IF(M87="","",IF(M87=8,1,0))</f>
        <v/>
      </c>
      <c r="V87" s="167" t="str">
        <f>IF(M87="","",IF(M87=9,1,0))</f>
        <v/>
      </c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s="4" customFormat="1" ht="28" customHeight="1">
      <c r="A88" s="460"/>
      <c r="B88" s="440"/>
      <c r="C88" s="439"/>
      <c r="D88" s="448"/>
      <c r="E88" s="448"/>
      <c r="F88" s="448"/>
      <c r="G88" s="440"/>
      <c r="H88" s="439"/>
      <c r="I88" s="440"/>
      <c r="J88" s="449"/>
      <c r="K88" s="450"/>
      <c r="L88" s="213"/>
      <c r="M88" s="196"/>
      <c r="N88" s="168" t="str">
        <f>IF(M88="","",IF(M88=1,1,0))</f>
        <v/>
      </c>
      <c r="O88" s="168" t="str">
        <f>IF(M88="","",IF(M88=2,1,0))</f>
        <v/>
      </c>
      <c r="P88" s="168" t="str">
        <f>IF(M88="","",IF(M88=3,1,0))</f>
        <v/>
      </c>
      <c r="Q88" s="168" t="str">
        <f>IF(M88="","",IF(M88=4,1,0))</f>
        <v/>
      </c>
      <c r="R88" s="168" t="str">
        <f>IF(M88="","",IF(M88=5,1,0))</f>
        <v/>
      </c>
      <c r="S88" s="168" t="str">
        <f>IF(M88="","",IF(M88=6,1,0))</f>
        <v/>
      </c>
      <c r="T88" s="168" t="str">
        <f>IF(M88="","",IF(M88=7,1,0))</f>
        <v/>
      </c>
      <c r="U88" s="168" t="str">
        <f>IF(M88="","",IF(M88=8,1,0))</f>
        <v/>
      </c>
      <c r="V88" s="169" t="str">
        <f>IF(M88="","",IF(M88=9,1,0))</f>
        <v/>
      </c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s="4" customFormat="1" ht="28" customHeight="1">
      <c r="A89" s="460"/>
      <c r="B89" s="440"/>
      <c r="C89" s="439"/>
      <c r="D89" s="448"/>
      <c r="E89" s="448"/>
      <c r="F89" s="448"/>
      <c r="G89" s="440"/>
      <c r="H89" s="439"/>
      <c r="I89" s="440"/>
      <c r="J89" s="449"/>
      <c r="K89" s="450"/>
      <c r="L89" s="213"/>
      <c r="M89" s="196"/>
      <c r="N89" s="168" t="str">
        <f t="shared" ref="N89:N91" si="18">IF(M89="","",IF(M89=1,1,0))</f>
        <v/>
      </c>
      <c r="O89" s="168" t="str">
        <f t="shared" ref="O89:O91" si="19">IF(M89="","",IF(M89=2,1,0))</f>
        <v/>
      </c>
      <c r="P89" s="168" t="str">
        <f t="shared" ref="P89:P91" si="20">IF(M89="","",IF(M89=3,1,0))</f>
        <v/>
      </c>
      <c r="Q89" s="168" t="str">
        <f t="shared" ref="Q89:Q91" si="21">IF(M89="","",IF(M89=4,1,0))</f>
        <v/>
      </c>
      <c r="R89" s="168" t="str">
        <f t="shared" ref="R89:R91" si="22">IF(M89="","",IF(M89=5,1,0))</f>
        <v/>
      </c>
      <c r="S89" s="168" t="str">
        <f t="shared" ref="S89:S91" si="23">IF(M89="","",IF(M89=6,1,0))</f>
        <v/>
      </c>
      <c r="T89" s="168" t="str">
        <f t="shared" ref="T89:T91" si="24">IF(M89="","",IF(M89=7,1,0))</f>
        <v/>
      </c>
      <c r="U89" s="168" t="str">
        <f t="shared" ref="U89:U91" si="25">IF(M89="","",IF(M89=8,1,0))</f>
        <v/>
      </c>
      <c r="V89" s="169" t="str">
        <f t="shared" ref="V89:V91" si="26">IF(M89="","",IF(M89=9,1,0))</f>
        <v/>
      </c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s="4" customFormat="1" ht="28" customHeight="1">
      <c r="A90" s="460"/>
      <c r="B90" s="440"/>
      <c r="C90" s="439"/>
      <c r="D90" s="448"/>
      <c r="E90" s="448"/>
      <c r="F90" s="448"/>
      <c r="G90" s="440"/>
      <c r="H90" s="439"/>
      <c r="I90" s="440"/>
      <c r="J90" s="449"/>
      <c r="K90" s="450"/>
      <c r="L90" s="213"/>
      <c r="M90" s="196"/>
      <c r="N90" s="168" t="str">
        <f t="shared" si="18"/>
        <v/>
      </c>
      <c r="O90" s="168" t="str">
        <f t="shared" si="19"/>
        <v/>
      </c>
      <c r="P90" s="168" t="str">
        <f t="shared" si="20"/>
        <v/>
      </c>
      <c r="Q90" s="168" t="str">
        <f t="shared" si="21"/>
        <v/>
      </c>
      <c r="R90" s="168" t="str">
        <f t="shared" si="22"/>
        <v/>
      </c>
      <c r="S90" s="168" t="str">
        <f t="shared" si="23"/>
        <v/>
      </c>
      <c r="T90" s="168" t="str">
        <f t="shared" si="24"/>
        <v/>
      </c>
      <c r="U90" s="168" t="str">
        <f t="shared" si="25"/>
        <v/>
      </c>
      <c r="V90" s="169" t="str">
        <f t="shared" si="26"/>
        <v/>
      </c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s="4" customFormat="1" ht="28" customHeight="1">
      <c r="A91" s="446"/>
      <c r="B91" s="447"/>
      <c r="C91" s="439"/>
      <c r="D91" s="448"/>
      <c r="E91" s="448"/>
      <c r="F91" s="448"/>
      <c r="G91" s="440"/>
      <c r="H91" s="439"/>
      <c r="I91" s="440"/>
      <c r="J91" s="449"/>
      <c r="K91" s="450"/>
      <c r="L91" s="213"/>
      <c r="M91" s="196"/>
      <c r="N91" s="168" t="str">
        <f t="shared" si="18"/>
        <v/>
      </c>
      <c r="O91" s="168" t="str">
        <f t="shared" si="19"/>
        <v/>
      </c>
      <c r="P91" s="168" t="str">
        <f t="shared" si="20"/>
        <v/>
      </c>
      <c r="Q91" s="168" t="str">
        <f t="shared" si="21"/>
        <v/>
      </c>
      <c r="R91" s="168" t="str">
        <f t="shared" si="22"/>
        <v/>
      </c>
      <c r="S91" s="168" t="str">
        <f t="shared" si="23"/>
        <v/>
      </c>
      <c r="T91" s="168" t="str">
        <f t="shared" si="24"/>
        <v/>
      </c>
      <c r="U91" s="168" t="str">
        <f t="shared" si="25"/>
        <v/>
      </c>
      <c r="V91" s="169" t="str">
        <f t="shared" si="26"/>
        <v/>
      </c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s="4" customFormat="1" ht="28" customHeight="1" thickBot="1">
      <c r="A92" s="519"/>
      <c r="B92" s="520"/>
      <c r="C92" s="553"/>
      <c r="D92" s="554"/>
      <c r="E92" s="554"/>
      <c r="F92" s="554"/>
      <c r="G92" s="520"/>
      <c r="H92" s="553"/>
      <c r="I92" s="520"/>
      <c r="J92" s="591"/>
      <c r="K92" s="592"/>
      <c r="L92" s="214"/>
      <c r="M92" s="198"/>
      <c r="N92" s="168" t="str">
        <f>IF(M92="","",IF(M92=1,1,0))</f>
        <v/>
      </c>
      <c r="O92" s="168" t="str">
        <f>IF(M92="","",IF(M92=2,1,0))</f>
        <v/>
      </c>
      <c r="P92" s="168" t="str">
        <f>IF(M92="","",IF(M92=3,1,0))</f>
        <v/>
      </c>
      <c r="Q92" s="168" t="str">
        <f>IF(M92="","",IF(M92=4,1,0))</f>
        <v/>
      </c>
      <c r="R92" s="168" t="str">
        <f>IF(M92="","",IF(M92=5,1,0))</f>
        <v/>
      </c>
      <c r="S92" s="168" t="str">
        <f>IF(M92="","",IF(M92=6,1,0))</f>
        <v/>
      </c>
      <c r="T92" s="168" t="str">
        <f>IF(M92="","",IF(M92=7,1,0))</f>
        <v/>
      </c>
      <c r="U92" s="168" t="str">
        <f>IF(M92="","",IF(M92=8,1,0))</f>
        <v/>
      </c>
      <c r="V92" s="169" t="str">
        <f>IF(M92="","",IF(M92=9,1,0))</f>
        <v/>
      </c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s="5" customFormat="1" ht="36" customHeight="1" thickTop="1" thickBot="1">
      <c r="A93" s="544" t="s">
        <v>191</v>
      </c>
      <c r="B93" s="545"/>
      <c r="C93" s="589" t="s">
        <v>192</v>
      </c>
      <c r="D93" s="590"/>
      <c r="E93" s="590"/>
      <c r="F93" s="590"/>
      <c r="G93" s="545"/>
      <c r="H93" s="589" t="s">
        <v>186</v>
      </c>
      <c r="I93" s="545"/>
      <c r="J93" s="524" t="s">
        <v>117</v>
      </c>
      <c r="K93" s="525"/>
      <c r="L93" s="137" t="s">
        <v>116</v>
      </c>
      <c r="M93" s="44" t="s">
        <v>2</v>
      </c>
      <c r="N93" s="138" t="s">
        <v>172</v>
      </c>
      <c r="O93" s="139" t="s">
        <v>172</v>
      </c>
      <c r="P93" s="139" t="s">
        <v>172</v>
      </c>
      <c r="Q93" s="139" t="s">
        <v>172</v>
      </c>
      <c r="R93" s="139" t="s">
        <v>172</v>
      </c>
      <c r="S93" s="139" t="s">
        <v>172</v>
      </c>
      <c r="T93" s="139" t="s">
        <v>172</v>
      </c>
      <c r="U93" s="139" t="s">
        <v>172</v>
      </c>
      <c r="V93" s="140" t="s">
        <v>172</v>
      </c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s="4" customFormat="1" ht="28" customHeight="1" thickTop="1">
      <c r="A94" s="616"/>
      <c r="B94" s="609"/>
      <c r="C94" s="607"/>
      <c r="D94" s="608"/>
      <c r="E94" s="608"/>
      <c r="F94" s="608"/>
      <c r="G94" s="609"/>
      <c r="H94" s="607"/>
      <c r="I94" s="609"/>
      <c r="J94" s="575"/>
      <c r="K94" s="576"/>
      <c r="L94" s="154" t="s">
        <v>193</v>
      </c>
      <c r="M94" s="215"/>
      <c r="N94" s="172" t="str">
        <f>IF(M94="","",IF(M94=1,1,0))</f>
        <v/>
      </c>
      <c r="O94" s="172" t="str">
        <f>IF(M94="","",IF(M94=2,1,0))</f>
        <v/>
      </c>
      <c r="P94" s="172" t="str">
        <f>IF(M94="","",IF(M94=3,1,0))</f>
        <v/>
      </c>
      <c r="Q94" s="172" t="str">
        <f>IF(M94="","",IF(M94=4,1,0))</f>
        <v/>
      </c>
      <c r="R94" s="172" t="str">
        <f>IF(M94="","",IF(M94=5,1,0))</f>
        <v/>
      </c>
      <c r="S94" s="172" t="str">
        <f>IF(M94="","",IF(M94=6,1,0))</f>
        <v/>
      </c>
      <c r="T94" s="172" t="str">
        <f>IF(M94="","",IF(M94=7,1,0))</f>
        <v/>
      </c>
      <c r="U94" s="172" t="str">
        <f>IF(M94="","",IF(M94=8,1,0))</f>
        <v/>
      </c>
      <c r="V94" s="167" t="str">
        <f>IF(M94="","",IF(M94=9,1,0))</f>
        <v/>
      </c>
      <c r="W94" s="13"/>
      <c r="X94" s="146" t="s">
        <v>187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s="4" customFormat="1" ht="28" customHeight="1">
      <c r="A95" s="460"/>
      <c r="B95" s="440"/>
      <c r="C95" s="439"/>
      <c r="D95" s="448"/>
      <c r="E95" s="448"/>
      <c r="F95" s="448"/>
      <c r="G95" s="440"/>
      <c r="H95" s="439"/>
      <c r="I95" s="440"/>
      <c r="J95" s="449"/>
      <c r="K95" s="450"/>
      <c r="L95" s="155" t="s">
        <v>193</v>
      </c>
      <c r="M95" s="216"/>
      <c r="N95" s="168" t="str">
        <f>IF(M95="","",IF(M95=1,1,0))</f>
        <v/>
      </c>
      <c r="O95" s="168" t="str">
        <f>IF(M95="","",IF(M95=2,1,0))</f>
        <v/>
      </c>
      <c r="P95" s="168" t="str">
        <f>IF(M95="","",IF(M95=3,1,0))</f>
        <v/>
      </c>
      <c r="Q95" s="168" t="str">
        <f>IF(M95="","",IF(M95=4,1,0))</f>
        <v/>
      </c>
      <c r="R95" s="168" t="str">
        <f>IF(M95="","",IF(M95=5,1,0))</f>
        <v/>
      </c>
      <c r="S95" s="168" t="str">
        <f>IF(M95="","",IF(M95=6,1,0))</f>
        <v/>
      </c>
      <c r="T95" s="168" t="str">
        <f>IF(M95="","",IF(M95=7,1,0))</f>
        <v/>
      </c>
      <c r="U95" s="168" t="str">
        <f>IF(M95="","",IF(M95=8,1,0))</f>
        <v/>
      </c>
      <c r="V95" s="169" t="str">
        <f>IF(M95="","",IF(M95=9,1,0))</f>
        <v/>
      </c>
      <c r="W95" s="13"/>
      <c r="X95" s="147" t="s">
        <v>188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s="4" customFormat="1" ht="28" customHeight="1">
      <c r="A96" s="460"/>
      <c r="B96" s="440"/>
      <c r="C96" s="439"/>
      <c r="D96" s="448"/>
      <c r="E96" s="448"/>
      <c r="F96" s="448"/>
      <c r="G96" s="440"/>
      <c r="H96" s="439"/>
      <c r="I96" s="440"/>
      <c r="J96" s="449"/>
      <c r="K96" s="450"/>
      <c r="L96" s="155" t="s">
        <v>193</v>
      </c>
      <c r="M96" s="216"/>
      <c r="N96" s="168" t="str">
        <f t="shared" ref="N96:N99" si="27">IF(M96="","",IF(M96=1,1,0))</f>
        <v/>
      </c>
      <c r="O96" s="168" t="str">
        <f t="shared" ref="O96:O99" si="28">IF(M96="","",IF(M96=2,1,0))</f>
        <v/>
      </c>
      <c r="P96" s="168" t="str">
        <f t="shared" ref="P96:P99" si="29">IF(M96="","",IF(M96=3,1,0))</f>
        <v/>
      </c>
      <c r="Q96" s="168" t="str">
        <f t="shared" ref="Q96:Q99" si="30">IF(M96="","",IF(M96=4,1,0))</f>
        <v/>
      </c>
      <c r="R96" s="168" t="str">
        <f t="shared" ref="R96:R99" si="31">IF(M96="","",IF(M96=5,1,0))</f>
        <v/>
      </c>
      <c r="S96" s="168" t="str">
        <f t="shared" ref="S96:S99" si="32">IF(M96="","",IF(M96=6,1,0))</f>
        <v/>
      </c>
      <c r="T96" s="168" t="str">
        <f t="shared" ref="T96:T99" si="33">IF(M96="","",IF(M96=7,1,0))</f>
        <v/>
      </c>
      <c r="U96" s="168" t="str">
        <f t="shared" ref="U96:U99" si="34">IF(M96="","",IF(M96=8,1,0))</f>
        <v/>
      </c>
      <c r="V96" s="169" t="str">
        <f t="shared" ref="V96:V99" si="35">IF(M96="","",IF(M96=9,1,0))</f>
        <v/>
      </c>
      <c r="W96" s="13"/>
      <c r="X96" s="147" t="s">
        <v>189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s="4" customFormat="1" ht="28" customHeight="1">
      <c r="A97" s="561"/>
      <c r="B97" s="562"/>
      <c r="C97" s="563"/>
      <c r="D97" s="564"/>
      <c r="E97" s="564"/>
      <c r="F97" s="564"/>
      <c r="G97" s="562"/>
      <c r="H97" s="565"/>
      <c r="I97" s="566"/>
      <c r="J97" s="625"/>
      <c r="K97" s="626"/>
      <c r="L97" s="155" t="s">
        <v>193</v>
      </c>
      <c r="M97" s="216"/>
      <c r="N97" s="168" t="str">
        <f t="shared" si="27"/>
        <v/>
      </c>
      <c r="O97" s="168" t="str">
        <f t="shared" si="28"/>
        <v/>
      </c>
      <c r="P97" s="168" t="str">
        <f t="shared" si="29"/>
        <v/>
      </c>
      <c r="Q97" s="168" t="str">
        <f t="shared" si="30"/>
        <v/>
      </c>
      <c r="R97" s="168" t="str">
        <f t="shared" si="31"/>
        <v/>
      </c>
      <c r="S97" s="168" t="str">
        <f t="shared" si="32"/>
        <v/>
      </c>
      <c r="T97" s="168" t="str">
        <f t="shared" si="33"/>
        <v/>
      </c>
      <c r="U97" s="168" t="str">
        <f t="shared" si="34"/>
        <v/>
      </c>
      <c r="V97" s="169" t="str">
        <f t="shared" si="35"/>
        <v/>
      </c>
      <c r="W97" s="13"/>
      <c r="X97" s="147" t="s">
        <v>190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s="4" customFormat="1" ht="28" customHeight="1">
      <c r="A98" s="717"/>
      <c r="B98" s="566"/>
      <c r="C98" s="565"/>
      <c r="D98" s="718"/>
      <c r="E98" s="718"/>
      <c r="F98" s="718"/>
      <c r="G98" s="566"/>
      <c r="H98" s="563"/>
      <c r="I98" s="562"/>
      <c r="J98" s="625"/>
      <c r="K98" s="626"/>
      <c r="L98" s="155" t="s">
        <v>172</v>
      </c>
      <c r="M98" s="216"/>
      <c r="N98" s="168" t="str">
        <f t="shared" ref="N98" si="36">IF(M98="","",IF(M98=1,1,0))</f>
        <v/>
      </c>
      <c r="O98" s="168" t="str">
        <f t="shared" ref="O98" si="37">IF(M98="","",IF(M98=2,1,0))</f>
        <v/>
      </c>
      <c r="P98" s="168" t="str">
        <f t="shared" ref="P98" si="38">IF(M98="","",IF(M98=3,1,0))</f>
        <v/>
      </c>
      <c r="Q98" s="168" t="str">
        <f t="shared" ref="Q98" si="39">IF(M98="","",IF(M98=4,1,0))</f>
        <v/>
      </c>
      <c r="R98" s="168" t="str">
        <f t="shared" ref="R98" si="40">IF(M98="","",IF(M98=5,1,0))</f>
        <v/>
      </c>
      <c r="S98" s="168" t="str">
        <f t="shared" ref="S98" si="41">IF(M98="","",IF(M98=6,1,0))</f>
        <v/>
      </c>
      <c r="T98" s="168" t="str">
        <f t="shared" ref="T98" si="42">IF(M98="","",IF(M98=7,1,0))</f>
        <v/>
      </c>
      <c r="U98" s="168" t="str">
        <f t="shared" ref="U98" si="43">IF(M98="","",IF(M98=8,1,0))</f>
        <v/>
      </c>
      <c r="V98" s="169" t="str">
        <f t="shared" ref="V98" si="44">IF(M98="","",IF(M98=9,1,0))</f>
        <v/>
      </c>
      <c r="W98" s="13"/>
      <c r="X98" s="147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37" s="4" customFormat="1" ht="28" customHeight="1">
      <c r="A99" s="460"/>
      <c r="B99" s="440"/>
      <c r="C99" s="439"/>
      <c r="D99" s="448"/>
      <c r="E99" s="448"/>
      <c r="F99" s="448"/>
      <c r="G99" s="440"/>
      <c r="H99" s="439"/>
      <c r="I99" s="440"/>
      <c r="J99" s="449"/>
      <c r="K99" s="450"/>
      <c r="L99" s="155" t="s">
        <v>193</v>
      </c>
      <c r="M99" s="216"/>
      <c r="N99" s="168" t="str">
        <f t="shared" si="27"/>
        <v/>
      </c>
      <c r="O99" s="168" t="str">
        <f t="shared" si="28"/>
        <v/>
      </c>
      <c r="P99" s="168" t="str">
        <f t="shared" si="29"/>
        <v/>
      </c>
      <c r="Q99" s="168" t="str">
        <f t="shared" si="30"/>
        <v/>
      </c>
      <c r="R99" s="168" t="str">
        <f t="shared" si="31"/>
        <v/>
      </c>
      <c r="S99" s="168" t="str">
        <f t="shared" si="32"/>
        <v/>
      </c>
      <c r="T99" s="168" t="str">
        <f t="shared" si="33"/>
        <v/>
      </c>
      <c r="U99" s="168" t="str">
        <f t="shared" si="34"/>
        <v/>
      </c>
      <c r="V99" s="169" t="str">
        <f t="shared" si="35"/>
        <v/>
      </c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s="4" customFormat="1" ht="28" customHeight="1" thickBot="1">
      <c r="A100" s="555"/>
      <c r="B100" s="556"/>
      <c r="C100" s="557"/>
      <c r="D100" s="558"/>
      <c r="E100" s="558"/>
      <c r="F100" s="558"/>
      <c r="G100" s="556"/>
      <c r="H100" s="557"/>
      <c r="I100" s="556"/>
      <c r="J100" s="559"/>
      <c r="K100" s="560"/>
      <c r="L100" s="156" t="s">
        <v>193</v>
      </c>
      <c r="M100" s="217"/>
      <c r="N100" s="170" t="str">
        <f>IF(M100="","",IF(M100=1,1,0))</f>
        <v/>
      </c>
      <c r="O100" s="170" t="str">
        <f>IF(M100="","",IF(M100=2,1,0))</f>
        <v/>
      </c>
      <c r="P100" s="170" t="str">
        <f>IF(M100="","",IF(M100=3,1,0))</f>
        <v/>
      </c>
      <c r="Q100" s="170" t="str">
        <f>IF(M100="","",IF(M100=4,1,0))</f>
        <v/>
      </c>
      <c r="R100" s="170" t="str">
        <f>IF(M100="","",IF(M100=5,1,0))</f>
        <v/>
      </c>
      <c r="S100" s="170" t="str">
        <f>IF(M100="","",IF(M100=6,1,0))</f>
        <v/>
      </c>
      <c r="T100" s="170" t="str">
        <f>IF(M100="","",IF(M100=7,1,0))</f>
        <v/>
      </c>
      <c r="U100" s="170" t="str">
        <f>IF(M100="","",IF(M100=8,1,0))</f>
        <v/>
      </c>
      <c r="V100" s="171" t="str">
        <f>IF(M100="","",IF(M100=9,1,0))</f>
        <v/>
      </c>
      <c r="W100" s="141">
        <f>SUM(N87:V100)</f>
        <v>0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s="4" customFormat="1" ht="36" customHeight="1" thickTop="1">
      <c r="A101" s="461" t="s">
        <v>77</v>
      </c>
      <c r="B101" s="462"/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3"/>
      <c r="N101" s="20"/>
      <c r="O101" s="20"/>
      <c r="P101" s="20"/>
      <c r="Q101" s="20"/>
      <c r="R101" s="20"/>
      <c r="S101" s="20"/>
      <c r="T101" s="20"/>
      <c r="U101" s="20"/>
      <c r="V101" s="20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s="4" customFormat="1" ht="18" customHeight="1" thickBot="1">
      <c r="A102" s="43"/>
      <c r="B102" s="464"/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105"/>
      <c r="O102" s="106"/>
      <c r="P102" s="20"/>
      <c r="Q102" s="20"/>
      <c r="R102" s="20"/>
      <c r="S102" s="20"/>
      <c r="T102" s="20"/>
      <c r="U102" s="20"/>
      <c r="V102" s="20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s="4" customFormat="1" ht="18" customHeight="1" thickTop="1">
      <c r="A103" s="323" t="s">
        <v>1</v>
      </c>
      <c r="B103" s="484" t="s">
        <v>250</v>
      </c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534"/>
      <c r="N103" s="465" t="s">
        <v>25</v>
      </c>
      <c r="O103" s="466"/>
      <c r="P103" s="466"/>
      <c r="Q103" s="466"/>
      <c r="R103" s="466"/>
      <c r="S103" s="466"/>
      <c r="T103" s="466"/>
      <c r="U103" s="466"/>
      <c r="V103" s="467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s="4" customFormat="1" ht="18" customHeight="1" thickBot="1">
      <c r="A104" s="323"/>
      <c r="B104" s="484" t="s">
        <v>234</v>
      </c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534"/>
      <c r="N104" s="468"/>
      <c r="O104" s="469"/>
      <c r="P104" s="469"/>
      <c r="Q104" s="469"/>
      <c r="R104" s="469"/>
      <c r="S104" s="469"/>
      <c r="T104" s="469"/>
      <c r="U104" s="469"/>
      <c r="V104" s="470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s="4" customFormat="1" ht="18" customHeight="1" thickTop="1">
      <c r="A105" s="43" t="s">
        <v>1</v>
      </c>
      <c r="B105" s="484" t="s">
        <v>255</v>
      </c>
      <c r="C105" s="485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79" t="s">
        <v>183</v>
      </c>
      <c r="O105" s="471" t="s">
        <v>3</v>
      </c>
      <c r="P105" s="473" t="s">
        <v>18</v>
      </c>
      <c r="Q105" s="471" t="s">
        <v>21</v>
      </c>
      <c r="R105" s="471" t="s">
        <v>90</v>
      </c>
      <c r="S105" s="475" t="s">
        <v>184</v>
      </c>
      <c r="T105" s="475" t="s">
        <v>19</v>
      </c>
      <c r="U105" s="475" t="s">
        <v>185</v>
      </c>
      <c r="V105" s="477" t="s">
        <v>20</v>
      </c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s="4" customFormat="1" ht="18" customHeight="1">
      <c r="A106" s="43"/>
      <c r="B106" s="484" t="s">
        <v>225</v>
      </c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0"/>
      <c r="O106" s="471"/>
      <c r="P106" s="473"/>
      <c r="Q106" s="471"/>
      <c r="R106" s="471"/>
      <c r="S106" s="475"/>
      <c r="T106" s="475"/>
      <c r="U106" s="475"/>
      <c r="V106" s="477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s="4" customFormat="1" ht="18" customHeight="1">
      <c r="A107" s="43"/>
      <c r="B107" s="484" t="s">
        <v>226</v>
      </c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0"/>
      <c r="O107" s="471"/>
      <c r="P107" s="473"/>
      <c r="Q107" s="471"/>
      <c r="R107" s="471"/>
      <c r="S107" s="475"/>
      <c r="T107" s="475"/>
      <c r="U107" s="475"/>
      <c r="V107" s="477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</row>
    <row r="108" spans="1:37" s="4" customFormat="1" ht="18" customHeight="1" thickBot="1">
      <c r="A108" s="43"/>
      <c r="B108" s="484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0"/>
      <c r="O108" s="471"/>
      <c r="P108" s="473"/>
      <c r="Q108" s="471"/>
      <c r="R108" s="471"/>
      <c r="S108" s="475"/>
      <c r="T108" s="475"/>
      <c r="U108" s="475"/>
      <c r="V108" s="477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:37" ht="54" customHeight="1" thickTop="1" thickBot="1">
      <c r="A109" s="537" t="s">
        <v>72</v>
      </c>
      <c r="B109" s="483"/>
      <c r="C109" s="482" t="s">
        <v>23</v>
      </c>
      <c r="D109" s="538"/>
      <c r="E109" s="538"/>
      <c r="F109" s="538"/>
      <c r="G109" s="483"/>
      <c r="H109" s="482" t="s">
        <v>254</v>
      </c>
      <c r="I109" s="483"/>
      <c r="J109" s="482" t="s">
        <v>75</v>
      </c>
      <c r="K109" s="483"/>
      <c r="L109" s="74" t="s">
        <v>76</v>
      </c>
      <c r="M109" s="136" t="s">
        <v>2</v>
      </c>
      <c r="N109" s="481"/>
      <c r="O109" s="472"/>
      <c r="P109" s="474"/>
      <c r="Q109" s="472"/>
      <c r="R109" s="472"/>
      <c r="S109" s="476"/>
      <c r="T109" s="476"/>
      <c r="U109" s="476"/>
      <c r="V109" s="478"/>
    </row>
    <row r="110" spans="1:37" ht="28" customHeight="1" thickTop="1">
      <c r="A110" s="528"/>
      <c r="B110" s="529"/>
      <c r="C110" s="530"/>
      <c r="D110" s="531"/>
      <c r="E110" s="531"/>
      <c r="F110" s="531"/>
      <c r="G110" s="529"/>
      <c r="H110" s="530"/>
      <c r="I110" s="529"/>
      <c r="J110" s="532"/>
      <c r="K110" s="533"/>
      <c r="L110" s="193"/>
      <c r="M110" s="194" t="str">
        <f>IF(L110="","",IF(L110&lt;&gt;"",3))</f>
        <v/>
      </c>
      <c r="N110" s="116" t="s">
        <v>172</v>
      </c>
      <c r="O110" s="116" t="s">
        <v>172</v>
      </c>
      <c r="P110" s="166" t="str">
        <f>IF(M110="","",IF(M110=3,1,0))</f>
        <v/>
      </c>
      <c r="Q110" s="116" t="s">
        <v>172</v>
      </c>
      <c r="R110" s="116" t="s">
        <v>172</v>
      </c>
      <c r="S110" s="116" t="s">
        <v>172</v>
      </c>
      <c r="T110" s="116" t="s">
        <v>172</v>
      </c>
      <c r="U110" s="116" t="s">
        <v>172</v>
      </c>
      <c r="V110" s="119" t="s">
        <v>172</v>
      </c>
      <c r="X110" s="238">
        <v>3</v>
      </c>
    </row>
    <row r="111" spans="1:37" ht="28" customHeight="1">
      <c r="A111" s="460"/>
      <c r="B111" s="440"/>
      <c r="C111" s="439"/>
      <c r="D111" s="448"/>
      <c r="E111" s="448"/>
      <c r="F111" s="448"/>
      <c r="G111" s="440"/>
      <c r="H111" s="439"/>
      <c r="I111" s="440"/>
      <c r="J111" s="449"/>
      <c r="K111" s="450"/>
      <c r="L111" s="195"/>
      <c r="M111" s="196" t="str">
        <f>IF(L111="","",IF(L111&lt;&gt;"",3))</f>
        <v/>
      </c>
      <c r="N111" s="117" t="s">
        <v>172</v>
      </c>
      <c r="O111" s="117" t="s">
        <v>172</v>
      </c>
      <c r="P111" s="168" t="str">
        <f>IF(M111="","",IF(M111=3,1,0))</f>
        <v/>
      </c>
      <c r="Q111" s="117" t="s">
        <v>172</v>
      </c>
      <c r="R111" s="117" t="s">
        <v>172</v>
      </c>
      <c r="S111" s="117" t="s">
        <v>172</v>
      </c>
      <c r="T111" s="117" t="s">
        <v>172</v>
      </c>
      <c r="U111" s="117" t="s">
        <v>172</v>
      </c>
      <c r="V111" s="120" t="s">
        <v>172</v>
      </c>
      <c r="W111" s="91"/>
    </row>
    <row r="112" spans="1:37" ht="28" customHeight="1">
      <c r="A112" s="460"/>
      <c r="B112" s="440"/>
      <c r="C112" s="439"/>
      <c r="D112" s="448"/>
      <c r="E112" s="448"/>
      <c r="F112" s="448"/>
      <c r="G112" s="440"/>
      <c r="H112" s="439"/>
      <c r="I112" s="440"/>
      <c r="J112" s="449"/>
      <c r="K112" s="450"/>
      <c r="L112" s="195"/>
      <c r="M112" s="196" t="str">
        <f t="shared" ref="M112:M113" si="45">IF(L112="","",IF(L112&lt;&gt;"",3))</f>
        <v/>
      </c>
      <c r="N112" s="117" t="s">
        <v>172</v>
      </c>
      <c r="O112" s="117" t="s">
        <v>172</v>
      </c>
      <c r="P112" s="168" t="str">
        <f t="shared" ref="P112:P113" si="46">IF(M112="","",IF(M112=3,1,0))</f>
        <v/>
      </c>
      <c r="Q112" s="117" t="s">
        <v>172</v>
      </c>
      <c r="R112" s="117" t="s">
        <v>172</v>
      </c>
      <c r="S112" s="117" t="s">
        <v>172</v>
      </c>
      <c r="T112" s="117" t="s">
        <v>172</v>
      </c>
      <c r="U112" s="117" t="s">
        <v>172</v>
      </c>
      <c r="V112" s="120" t="s">
        <v>172</v>
      </c>
    </row>
    <row r="113" spans="1:24" ht="28" customHeight="1">
      <c r="A113" s="460"/>
      <c r="B113" s="440"/>
      <c r="C113" s="439"/>
      <c r="D113" s="448"/>
      <c r="E113" s="448"/>
      <c r="F113" s="448"/>
      <c r="G113" s="440"/>
      <c r="H113" s="439"/>
      <c r="I113" s="440"/>
      <c r="J113" s="449"/>
      <c r="K113" s="450"/>
      <c r="L113" s="195"/>
      <c r="M113" s="196" t="str">
        <f t="shared" si="45"/>
        <v/>
      </c>
      <c r="N113" s="117" t="s">
        <v>172</v>
      </c>
      <c r="O113" s="117" t="s">
        <v>172</v>
      </c>
      <c r="P113" s="168" t="str">
        <f t="shared" si="46"/>
        <v/>
      </c>
      <c r="Q113" s="117" t="s">
        <v>172</v>
      </c>
      <c r="R113" s="117" t="s">
        <v>172</v>
      </c>
      <c r="S113" s="117" t="s">
        <v>172</v>
      </c>
      <c r="T113" s="117" t="s">
        <v>172</v>
      </c>
      <c r="U113" s="117" t="s">
        <v>172</v>
      </c>
      <c r="V113" s="120" t="s">
        <v>172</v>
      </c>
    </row>
    <row r="114" spans="1:24" ht="28" customHeight="1" thickBot="1">
      <c r="A114" s="519"/>
      <c r="B114" s="520"/>
      <c r="C114" s="553"/>
      <c r="D114" s="554"/>
      <c r="E114" s="554"/>
      <c r="F114" s="554"/>
      <c r="G114" s="520"/>
      <c r="H114" s="553"/>
      <c r="I114" s="520"/>
      <c r="J114" s="591"/>
      <c r="K114" s="592"/>
      <c r="L114" s="197"/>
      <c r="M114" s="198" t="str">
        <f>IF(L114="","",IF(L114&lt;&gt;"",3))</f>
        <v/>
      </c>
      <c r="N114" s="142" t="s">
        <v>172</v>
      </c>
      <c r="O114" s="142" t="s">
        <v>172</v>
      </c>
      <c r="P114" s="173" t="str">
        <f>IF(M114="","",IF(M114=3,1,0))</f>
        <v/>
      </c>
      <c r="Q114" s="142" t="s">
        <v>172</v>
      </c>
      <c r="R114" s="142" t="s">
        <v>172</v>
      </c>
      <c r="S114" s="142" t="s">
        <v>172</v>
      </c>
      <c r="T114" s="142" t="s">
        <v>172</v>
      </c>
      <c r="U114" s="142" t="s">
        <v>172</v>
      </c>
      <c r="V114" s="143" t="s">
        <v>172</v>
      </c>
    </row>
    <row r="115" spans="1:24" ht="36" customHeight="1" thickTop="1" thickBot="1">
      <c r="A115" s="544" t="s">
        <v>191</v>
      </c>
      <c r="B115" s="545"/>
      <c r="C115" s="589" t="s">
        <v>192</v>
      </c>
      <c r="D115" s="590"/>
      <c r="E115" s="590"/>
      <c r="F115" s="590"/>
      <c r="G115" s="545"/>
      <c r="H115" s="589" t="s">
        <v>194</v>
      </c>
      <c r="I115" s="545"/>
      <c r="J115" s="524" t="s">
        <v>117</v>
      </c>
      <c r="K115" s="525"/>
      <c r="L115" s="137" t="s">
        <v>116</v>
      </c>
      <c r="M115" s="44" t="s">
        <v>2</v>
      </c>
      <c r="N115" s="139" t="s">
        <v>172</v>
      </c>
      <c r="O115" s="139" t="s">
        <v>172</v>
      </c>
      <c r="P115" s="138" t="s">
        <v>172</v>
      </c>
      <c r="Q115" s="139" t="s">
        <v>172</v>
      </c>
      <c r="R115" s="139" t="s">
        <v>172</v>
      </c>
      <c r="S115" s="139" t="s">
        <v>172</v>
      </c>
      <c r="T115" s="139" t="s">
        <v>172</v>
      </c>
      <c r="U115" s="139" t="s">
        <v>172</v>
      </c>
      <c r="V115" s="140" t="s">
        <v>172</v>
      </c>
    </row>
    <row r="116" spans="1:24" ht="28" customHeight="1" thickTop="1">
      <c r="A116" s="526"/>
      <c r="B116" s="527"/>
      <c r="C116" s="627"/>
      <c r="D116" s="628"/>
      <c r="E116" s="628"/>
      <c r="F116" s="628"/>
      <c r="G116" s="527"/>
      <c r="H116" s="629"/>
      <c r="I116" s="630"/>
      <c r="J116" s="631"/>
      <c r="K116" s="632"/>
      <c r="L116" s="157" t="s">
        <v>193</v>
      </c>
      <c r="M116" s="215" t="str">
        <f>IF(J116="","",IF(J116&lt;&gt;"",3))</f>
        <v/>
      </c>
      <c r="N116" s="144" t="s">
        <v>172</v>
      </c>
      <c r="O116" s="144" t="s">
        <v>172</v>
      </c>
      <c r="P116" s="172" t="str">
        <f>IF(M116="","",IF(M116=3,1,0))</f>
        <v/>
      </c>
      <c r="Q116" s="144" t="s">
        <v>172</v>
      </c>
      <c r="R116" s="144" t="s">
        <v>172</v>
      </c>
      <c r="S116" s="144" t="s">
        <v>172</v>
      </c>
      <c r="T116" s="144" t="s">
        <v>172</v>
      </c>
      <c r="U116" s="144" t="s">
        <v>172</v>
      </c>
      <c r="V116" s="145" t="s">
        <v>172</v>
      </c>
    </row>
    <row r="117" spans="1:24" ht="28" customHeight="1">
      <c r="A117" s="617"/>
      <c r="B117" s="523"/>
      <c r="C117" s="521"/>
      <c r="D117" s="522"/>
      <c r="E117" s="522"/>
      <c r="F117" s="522"/>
      <c r="G117" s="523"/>
      <c r="H117" s="535"/>
      <c r="I117" s="536"/>
      <c r="J117" s="623"/>
      <c r="K117" s="624"/>
      <c r="L117" s="158" t="s">
        <v>193</v>
      </c>
      <c r="M117" s="216" t="str">
        <f>IF(J117="","",IF(J117&lt;&gt;"",3))</f>
        <v/>
      </c>
      <c r="N117" s="117" t="s">
        <v>172</v>
      </c>
      <c r="O117" s="117" t="s">
        <v>172</v>
      </c>
      <c r="P117" s="168" t="str">
        <f>IF(M117="","",IF(M117=3,1,0))</f>
        <v/>
      </c>
      <c r="Q117" s="117" t="s">
        <v>172</v>
      </c>
      <c r="R117" s="117" t="s">
        <v>172</v>
      </c>
      <c r="S117" s="117" t="s">
        <v>172</v>
      </c>
      <c r="T117" s="117" t="s">
        <v>172</v>
      </c>
      <c r="U117" s="117" t="s">
        <v>172</v>
      </c>
      <c r="V117" s="120" t="s">
        <v>172</v>
      </c>
    </row>
    <row r="118" spans="1:24" ht="28" customHeight="1">
      <c r="A118" s="713"/>
      <c r="B118" s="536"/>
      <c r="C118" s="329"/>
      <c r="D118" s="330"/>
      <c r="E118" s="330"/>
      <c r="F118" s="330"/>
      <c r="G118" s="331"/>
      <c r="H118" s="535"/>
      <c r="I118" s="536"/>
      <c r="J118" s="623"/>
      <c r="K118" s="624"/>
      <c r="L118" s="158" t="s">
        <v>172</v>
      </c>
      <c r="M118" s="216" t="str">
        <f t="shared" ref="M118:M119" si="47">IF(J118="","",IF(J118&lt;&gt;"",3))</f>
        <v/>
      </c>
      <c r="N118" s="117" t="s">
        <v>172</v>
      </c>
      <c r="O118" s="117" t="s">
        <v>172</v>
      </c>
      <c r="P118" s="168" t="str">
        <f t="shared" ref="P118" si="48">IF(M118="","",IF(M118=3,1,0))</f>
        <v/>
      </c>
      <c r="Q118" s="117" t="s">
        <v>172</v>
      </c>
      <c r="R118" s="117" t="s">
        <v>172</v>
      </c>
      <c r="S118" s="117" t="s">
        <v>172</v>
      </c>
      <c r="T118" s="117" t="s">
        <v>172</v>
      </c>
      <c r="U118" s="117" t="s">
        <v>172</v>
      </c>
      <c r="V118" s="120" t="s">
        <v>172</v>
      </c>
    </row>
    <row r="119" spans="1:24" ht="28" customHeight="1">
      <c r="A119" s="617"/>
      <c r="B119" s="523"/>
      <c r="C119" s="521"/>
      <c r="D119" s="522"/>
      <c r="E119" s="522"/>
      <c r="F119" s="522"/>
      <c r="G119" s="523"/>
      <c r="H119" s="535"/>
      <c r="I119" s="536"/>
      <c r="J119" s="623"/>
      <c r="K119" s="624"/>
      <c r="L119" s="158" t="s">
        <v>193</v>
      </c>
      <c r="M119" s="216" t="str">
        <f t="shared" si="47"/>
        <v/>
      </c>
      <c r="N119" s="117" t="s">
        <v>172</v>
      </c>
      <c r="O119" s="117" t="s">
        <v>172</v>
      </c>
      <c r="P119" s="168" t="str">
        <f t="shared" ref="P119" si="49">IF(M119="","",IF(M119=3,1,0))</f>
        <v/>
      </c>
      <c r="Q119" s="117" t="s">
        <v>172</v>
      </c>
      <c r="R119" s="117" t="s">
        <v>172</v>
      </c>
      <c r="S119" s="117" t="s">
        <v>172</v>
      </c>
      <c r="T119" s="117" t="s">
        <v>172</v>
      </c>
      <c r="U119" s="117" t="s">
        <v>172</v>
      </c>
      <c r="V119" s="120" t="s">
        <v>172</v>
      </c>
    </row>
    <row r="120" spans="1:24" ht="28" customHeight="1" thickBot="1">
      <c r="A120" s="513"/>
      <c r="B120" s="514"/>
      <c r="C120" s="515"/>
      <c r="D120" s="516"/>
      <c r="E120" s="516"/>
      <c r="F120" s="516"/>
      <c r="G120" s="514"/>
      <c r="H120" s="517"/>
      <c r="I120" s="518"/>
      <c r="J120" s="633"/>
      <c r="K120" s="634"/>
      <c r="L120" s="159" t="s">
        <v>193</v>
      </c>
      <c r="M120" s="218" t="str">
        <f>IF(J120="","",IF(J120&lt;&gt;"",3))</f>
        <v/>
      </c>
      <c r="N120" s="142" t="s">
        <v>172</v>
      </c>
      <c r="O120" s="142" t="s">
        <v>172</v>
      </c>
      <c r="P120" s="173" t="str">
        <f>IF(M120="","",IF(M120=3,1,0))</f>
        <v/>
      </c>
      <c r="Q120" s="142" t="s">
        <v>172</v>
      </c>
      <c r="R120" s="142" t="s">
        <v>172</v>
      </c>
      <c r="S120" s="142" t="s">
        <v>172</v>
      </c>
      <c r="T120" s="142" t="s">
        <v>172</v>
      </c>
      <c r="U120" s="142" t="s">
        <v>172</v>
      </c>
      <c r="V120" s="143" t="s">
        <v>172</v>
      </c>
    </row>
    <row r="121" spans="1:24" ht="36" customHeight="1" thickTop="1" thickBot="1">
      <c r="A121" s="544" t="s">
        <v>118</v>
      </c>
      <c r="B121" s="545"/>
      <c r="C121" s="451" t="s">
        <v>119</v>
      </c>
      <c r="D121" s="453"/>
      <c r="E121" s="453"/>
      <c r="F121" s="453"/>
      <c r="G121" s="452"/>
      <c r="H121" s="589" t="s">
        <v>120</v>
      </c>
      <c r="I121" s="545"/>
      <c r="J121" s="524" t="s">
        <v>121</v>
      </c>
      <c r="K121" s="663"/>
      <c r="L121" s="525"/>
      <c r="M121" s="44" t="s">
        <v>2</v>
      </c>
      <c r="N121" s="139" t="s">
        <v>172</v>
      </c>
      <c r="O121" s="139" t="s">
        <v>172</v>
      </c>
      <c r="P121" s="138" t="s">
        <v>172</v>
      </c>
      <c r="Q121" s="139" t="s">
        <v>172</v>
      </c>
      <c r="R121" s="139" t="s">
        <v>172</v>
      </c>
      <c r="S121" s="139" t="s">
        <v>172</v>
      </c>
      <c r="T121" s="139" t="s">
        <v>172</v>
      </c>
      <c r="U121" s="139" t="s">
        <v>172</v>
      </c>
      <c r="V121" s="140" t="s">
        <v>172</v>
      </c>
    </row>
    <row r="122" spans="1:24" ht="28" customHeight="1" thickTop="1">
      <c r="A122" s="526"/>
      <c r="B122" s="527"/>
      <c r="C122" s="627"/>
      <c r="D122" s="628"/>
      <c r="E122" s="628"/>
      <c r="F122" s="628"/>
      <c r="G122" s="527"/>
      <c r="H122" s="629"/>
      <c r="I122" s="630"/>
      <c r="J122" s="664"/>
      <c r="K122" s="665"/>
      <c r="L122" s="666"/>
      <c r="M122" s="215" t="str">
        <f>IF(J122="","",IF(J122&lt;&gt;"",3))</f>
        <v/>
      </c>
      <c r="N122" s="144" t="s">
        <v>172</v>
      </c>
      <c r="O122" s="144" t="s">
        <v>172</v>
      </c>
      <c r="P122" s="172" t="str">
        <f>IF(M122="","",IF(M122=3,1,0))</f>
        <v/>
      </c>
      <c r="Q122" s="144" t="s">
        <v>172</v>
      </c>
      <c r="R122" s="144" t="s">
        <v>172</v>
      </c>
      <c r="S122" s="144" t="s">
        <v>172</v>
      </c>
      <c r="T122" s="144" t="s">
        <v>172</v>
      </c>
      <c r="U122" s="144" t="s">
        <v>172</v>
      </c>
      <c r="V122" s="145" t="s">
        <v>172</v>
      </c>
      <c r="X122" s="135" t="s">
        <v>122</v>
      </c>
    </row>
    <row r="123" spans="1:24" ht="28" customHeight="1" thickBot="1">
      <c r="A123" s="507"/>
      <c r="B123" s="508"/>
      <c r="C123" s="509"/>
      <c r="D123" s="510"/>
      <c r="E123" s="510"/>
      <c r="F123" s="510"/>
      <c r="G123" s="508"/>
      <c r="H123" s="511"/>
      <c r="I123" s="512"/>
      <c r="J123" s="679"/>
      <c r="K123" s="680"/>
      <c r="L123" s="681"/>
      <c r="M123" s="217" t="str">
        <f>IF(J123="","",IF(J123&lt;&gt;"",3))</f>
        <v/>
      </c>
      <c r="N123" s="118" t="s">
        <v>172</v>
      </c>
      <c r="O123" s="118" t="s">
        <v>172</v>
      </c>
      <c r="P123" s="170" t="str">
        <f>IF(M123="","",IF(M123=3,1,0))</f>
        <v/>
      </c>
      <c r="Q123" s="118" t="s">
        <v>172</v>
      </c>
      <c r="R123" s="118" t="s">
        <v>172</v>
      </c>
      <c r="S123" s="118" t="s">
        <v>172</v>
      </c>
      <c r="T123" s="118" t="s">
        <v>172</v>
      </c>
      <c r="U123" s="118" t="s">
        <v>172</v>
      </c>
      <c r="V123" s="121" t="s">
        <v>172</v>
      </c>
      <c r="X123" s="135" t="s">
        <v>179</v>
      </c>
    </row>
    <row r="124" spans="1:24" ht="36" customHeight="1" thickTop="1">
      <c r="A124" s="667" t="s">
        <v>213</v>
      </c>
      <c r="B124" s="668"/>
      <c r="C124" s="668"/>
      <c r="D124" s="668"/>
      <c r="E124" s="668"/>
      <c r="F124" s="668"/>
      <c r="G124" s="668"/>
      <c r="H124" s="668"/>
      <c r="I124" s="668"/>
      <c r="J124" s="668"/>
      <c r="K124" s="668"/>
      <c r="L124" s="668"/>
      <c r="M124" s="668"/>
      <c r="N124" s="135"/>
      <c r="O124" s="135"/>
      <c r="P124" s="275"/>
      <c r="Q124" s="135"/>
      <c r="R124" s="135"/>
      <c r="S124" s="135"/>
      <c r="T124" s="135"/>
      <c r="U124" s="135"/>
      <c r="V124" s="135"/>
      <c r="X124" s="135"/>
    </row>
    <row r="125" spans="1:24" ht="18" customHeight="1">
      <c r="A125" s="270"/>
      <c r="B125" s="270"/>
      <c r="C125" s="270"/>
      <c r="D125" s="270"/>
      <c r="E125" s="270"/>
      <c r="F125" s="270"/>
      <c r="G125" s="270"/>
      <c r="H125" s="271"/>
      <c r="I125" s="271"/>
      <c r="J125" s="272"/>
      <c r="K125" s="272"/>
      <c r="L125" s="273"/>
      <c r="M125" s="274"/>
      <c r="N125" s="135"/>
      <c r="O125" s="135"/>
      <c r="P125" s="275"/>
      <c r="Q125" s="135"/>
      <c r="R125" s="135"/>
      <c r="S125" s="135"/>
      <c r="T125" s="135"/>
      <c r="U125" s="135"/>
      <c r="V125" s="135"/>
      <c r="X125" s="135"/>
    </row>
    <row r="126" spans="1:24" ht="18" customHeight="1">
      <c r="A126" s="43" t="s">
        <v>1</v>
      </c>
      <c r="B126" s="669" t="s">
        <v>227</v>
      </c>
      <c r="C126" s="669"/>
      <c r="D126" s="669"/>
      <c r="E126" s="669"/>
      <c r="F126" s="669"/>
      <c r="G126" s="669"/>
      <c r="H126" s="669"/>
      <c r="I126" s="669"/>
      <c r="J126" s="669"/>
      <c r="K126" s="669"/>
      <c r="L126" s="669"/>
      <c r="M126" s="669"/>
      <c r="N126" s="135"/>
      <c r="O126" s="135"/>
      <c r="P126" s="275"/>
      <c r="Q126" s="135"/>
      <c r="R126" s="135"/>
      <c r="S126" s="135"/>
      <c r="T126" s="135"/>
      <c r="U126" s="135"/>
      <c r="V126" s="135"/>
      <c r="X126" s="135"/>
    </row>
    <row r="127" spans="1:24" ht="18" customHeight="1">
      <c r="A127" s="43" t="s">
        <v>1</v>
      </c>
      <c r="B127" s="682" t="s">
        <v>256</v>
      </c>
      <c r="C127" s="682"/>
      <c r="D127" s="682"/>
      <c r="E127" s="682"/>
      <c r="F127" s="682"/>
      <c r="G127" s="682"/>
      <c r="H127" s="682"/>
      <c r="I127" s="682"/>
      <c r="J127" s="682"/>
      <c r="K127" s="682"/>
      <c r="L127" s="682"/>
      <c r="M127" s="682"/>
      <c r="N127" s="135"/>
      <c r="O127" s="135"/>
      <c r="P127" s="275"/>
      <c r="Q127" s="135"/>
      <c r="R127" s="135"/>
      <c r="S127" s="135"/>
      <c r="T127" s="135"/>
      <c r="U127" s="135"/>
      <c r="V127" s="135"/>
      <c r="X127" s="135"/>
    </row>
    <row r="128" spans="1:24" ht="18" customHeight="1">
      <c r="A128" s="43" t="s">
        <v>1</v>
      </c>
      <c r="B128" s="682" t="s">
        <v>218</v>
      </c>
      <c r="C128" s="682"/>
      <c r="D128" s="682"/>
      <c r="E128" s="682"/>
      <c r="F128" s="682"/>
      <c r="G128" s="682"/>
      <c r="H128" s="682"/>
      <c r="I128" s="682"/>
      <c r="J128" s="682"/>
      <c r="K128" s="682"/>
      <c r="L128" s="285" t="s">
        <v>221</v>
      </c>
      <c r="M128" s="284"/>
      <c r="N128" s="135"/>
      <c r="O128" s="135"/>
      <c r="P128" s="275"/>
      <c r="Q128" s="135"/>
      <c r="R128" s="135"/>
      <c r="S128" s="135"/>
      <c r="T128" s="135"/>
      <c r="U128" s="135"/>
      <c r="V128" s="135"/>
      <c r="X128" s="135"/>
    </row>
    <row r="129" spans="1:24" ht="18" customHeight="1" thickBot="1">
      <c r="A129" s="270"/>
      <c r="B129" s="270"/>
      <c r="C129" s="270"/>
      <c r="D129" s="270"/>
      <c r="E129" s="270"/>
      <c r="F129" s="270"/>
      <c r="G129" s="270"/>
      <c r="H129" s="271"/>
      <c r="I129" s="271"/>
      <c r="J129" s="272"/>
      <c r="K129" s="272"/>
      <c r="L129" s="286" t="s">
        <v>222</v>
      </c>
      <c r="M129" s="274"/>
      <c r="N129" s="135"/>
      <c r="O129" s="135"/>
      <c r="P129" s="275"/>
      <c r="Q129" s="135"/>
      <c r="R129" s="135"/>
      <c r="S129" s="135"/>
      <c r="T129" s="135"/>
      <c r="U129" s="135"/>
      <c r="V129" s="135"/>
      <c r="X129" s="135"/>
    </row>
    <row r="130" spans="1:24" ht="54" customHeight="1" thickTop="1" thickBot="1">
      <c r="A130" s="670" t="s">
        <v>219</v>
      </c>
      <c r="B130" s="671"/>
      <c r="C130" s="672"/>
      <c r="D130" s="695" t="s">
        <v>217</v>
      </c>
      <c r="E130" s="671"/>
      <c r="F130" s="671"/>
      <c r="G130" s="671"/>
      <c r="H130" s="671"/>
      <c r="I130" s="671"/>
      <c r="J130" s="671"/>
      <c r="K130" s="671"/>
      <c r="L130" s="672"/>
      <c r="M130" s="676" t="s">
        <v>215</v>
      </c>
      <c r="N130" s="677"/>
      <c r="O130" s="678"/>
      <c r="P130" s="657" t="s">
        <v>216</v>
      </c>
      <c r="Q130" s="658"/>
      <c r="R130" s="658"/>
      <c r="S130" s="658"/>
      <c r="T130" s="659"/>
      <c r="U130" s="657" t="s">
        <v>214</v>
      </c>
      <c r="V130" s="689"/>
      <c r="X130" s="135"/>
    </row>
    <row r="131" spans="1:24" ht="56.15" customHeight="1" thickTop="1">
      <c r="A131" s="673"/>
      <c r="B131" s="674"/>
      <c r="C131" s="675"/>
      <c r="D131" s="696"/>
      <c r="E131" s="697"/>
      <c r="F131" s="697"/>
      <c r="G131" s="697"/>
      <c r="H131" s="697"/>
      <c r="I131" s="697"/>
      <c r="J131" s="697"/>
      <c r="K131" s="697"/>
      <c r="L131" s="698"/>
      <c r="M131" s="692"/>
      <c r="N131" s="693"/>
      <c r="O131" s="694"/>
      <c r="P131" s="648"/>
      <c r="Q131" s="649"/>
      <c r="R131" s="649"/>
      <c r="S131" s="649"/>
      <c r="T131" s="650"/>
      <c r="U131" s="690" t="str">
        <f t="shared" ref="U131:U137" si="50">IF(P131&lt;&gt;"",2,"")</f>
        <v/>
      </c>
      <c r="V131" s="691"/>
      <c r="X131" s="135"/>
    </row>
    <row r="132" spans="1:24" ht="56.15" customHeight="1">
      <c r="A132" s="713"/>
      <c r="B132" s="714"/>
      <c r="C132" s="536"/>
      <c r="D132" s="521"/>
      <c r="E132" s="522"/>
      <c r="F132" s="522"/>
      <c r="G132" s="522"/>
      <c r="H132" s="522"/>
      <c r="I132" s="522"/>
      <c r="J132" s="522"/>
      <c r="K132" s="522"/>
      <c r="L132" s="523"/>
      <c r="M132" s="623"/>
      <c r="N132" s="644"/>
      <c r="O132" s="624"/>
      <c r="P132" s="651"/>
      <c r="Q132" s="652"/>
      <c r="R132" s="652"/>
      <c r="S132" s="652"/>
      <c r="T132" s="653"/>
      <c r="U132" s="705" t="str">
        <f t="shared" si="50"/>
        <v/>
      </c>
      <c r="V132" s="706"/>
      <c r="X132" s="135"/>
    </row>
    <row r="133" spans="1:24" ht="56.15" customHeight="1">
      <c r="A133" s="713"/>
      <c r="B133" s="714"/>
      <c r="C133" s="536"/>
      <c r="D133" s="521"/>
      <c r="E133" s="522"/>
      <c r="F133" s="522"/>
      <c r="G133" s="522"/>
      <c r="H133" s="522"/>
      <c r="I133" s="522"/>
      <c r="J133" s="522"/>
      <c r="K133" s="522"/>
      <c r="L133" s="523"/>
      <c r="M133" s="623"/>
      <c r="N133" s="644"/>
      <c r="O133" s="624"/>
      <c r="P133" s="651"/>
      <c r="Q133" s="652"/>
      <c r="R133" s="652"/>
      <c r="S133" s="652"/>
      <c r="T133" s="653"/>
      <c r="U133" s="705" t="str">
        <f t="shared" si="50"/>
        <v/>
      </c>
      <c r="V133" s="706"/>
      <c r="X133" s="135"/>
    </row>
    <row r="134" spans="1:24" ht="56.15" customHeight="1">
      <c r="A134" s="713"/>
      <c r="B134" s="714"/>
      <c r="C134" s="536"/>
      <c r="D134" s="521"/>
      <c r="E134" s="522"/>
      <c r="F134" s="522"/>
      <c r="G134" s="522"/>
      <c r="H134" s="522"/>
      <c r="I134" s="522"/>
      <c r="J134" s="522"/>
      <c r="K134" s="522"/>
      <c r="L134" s="523"/>
      <c r="M134" s="623"/>
      <c r="N134" s="644"/>
      <c r="O134" s="624"/>
      <c r="P134" s="651"/>
      <c r="Q134" s="652"/>
      <c r="R134" s="652"/>
      <c r="S134" s="652"/>
      <c r="T134" s="653"/>
      <c r="U134" s="705" t="str">
        <f t="shared" si="50"/>
        <v/>
      </c>
      <c r="V134" s="706"/>
      <c r="X134" s="135"/>
    </row>
    <row r="135" spans="1:24" ht="56.15" customHeight="1">
      <c r="A135" s="713"/>
      <c r="B135" s="714"/>
      <c r="C135" s="536"/>
      <c r="D135" s="521"/>
      <c r="E135" s="522"/>
      <c r="F135" s="522"/>
      <c r="G135" s="522"/>
      <c r="H135" s="522"/>
      <c r="I135" s="522"/>
      <c r="J135" s="522"/>
      <c r="K135" s="522"/>
      <c r="L135" s="523"/>
      <c r="M135" s="623"/>
      <c r="N135" s="644"/>
      <c r="O135" s="624"/>
      <c r="P135" s="651"/>
      <c r="Q135" s="652"/>
      <c r="R135" s="652"/>
      <c r="S135" s="652"/>
      <c r="T135" s="653"/>
      <c r="U135" s="705" t="str">
        <f t="shared" si="50"/>
        <v/>
      </c>
      <c r="V135" s="706"/>
      <c r="X135" s="135"/>
    </row>
    <row r="136" spans="1:24" ht="56.15" customHeight="1">
      <c r="A136" s="713"/>
      <c r="B136" s="714"/>
      <c r="C136" s="536"/>
      <c r="D136" s="521"/>
      <c r="E136" s="522"/>
      <c r="F136" s="522"/>
      <c r="G136" s="522"/>
      <c r="H136" s="522"/>
      <c r="I136" s="522"/>
      <c r="J136" s="522"/>
      <c r="K136" s="522"/>
      <c r="L136" s="523"/>
      <c r="M136" s="623"/>
      <c r="N136" s="644"/>
      <c r="O136" s="624"/>
      <c r="P136" s="651"/>
      <c r="Q136" s="652"/>
      <c r="R136" s="652"/>
      <c r="S136" s="652"/>
      <c r="T136" s="653"/>
      <c r="U136" s="705" t="str">
        <f t="shared" si="50"/>
        <v/>
      </c>
      <c r="V136" s="706"/>
      <c r="X136" s="135"/>
    </row>
    <row r="137" spans="1:24" ht="56.15" customHeight="1" thickBot="1">
      <c r="A137" s="715"/>
      <c r="B137" s="716"/>
      <c r="C137" s="512"/>
      <c r="D137" s="509"/>
      <c r="E137" s="510"/>
      <c r="F137" s="510"/>
      <c r="G137" s="510"/>
      <c r="H137" s="510"/>
      <c r="I137" s="510"/>
      <c r="J137" s="510"/>
      <c r="K137" s="510"/>
      <c r="L137" s="508"/>
      <c r="M137" s="645"/>
      <c r="N137" s="646"/>
      <c r="O137" s="647"/>
      <c r="P137" s="654"/>
      <c r="Q137" s="655"/>
      <c r="R137" s="655"/>
      <c r="S137" s="655"/>
      <c r="T137" s="656"/>
      <c r="U137" s="707" t="str">
        <f t="shared" si="50"/>
        <v/>
      </c>
      <c r="V137" s="708"/>
      <c r="X137" s="135"/>
    </row>
    <row r="138" spans="1:24" ht="56.15" customHeight="1" thickTop="1" thickBot="1">
      <c r="A138" s="279"/>
      <c r="B138" s="277"/>
      <c r="C138" s="279"/>
      <c r="D138" s="278"/>
      <c r="E138" s="278"/>
      <c r="F138" s="278"/>
      <c r="G138" s="278"/>
      <c r="H138" s="278"/>
      <c r="I138" s="278"/>
      <c r="J138" s="278"/>
      <c r="K138" s="278"/>
      <c r="L138" s="280"/>
      <c r="M138" s="281"/>
      <c r="N138" s="276"/>
      <c r="O138" s="276"/>
      <c r="P138" s="283"/>
      <c r="Q138" s="276"/>
      <c r="R138" s="282"/>
      <c r="S138" s="711" t="s">
        <v>220</v>
      </c>
      <c r="T138" s="712"/>
      <c r="U138" s="709" t="str">
        <f>IF(U131="","",IF(U131&lt;&gt;"",SUM(U131:V137)))</f>
        <v/>
      </c>
      <c r="V138" s="710"/>
      <c r="X138" s="135"/>
    </row>
    <row r="139" spans="1:24" ht="35.15" customHeight="1" thickTop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660" t="s">
        <v>183</v>
      </c>
      <c r="O139" s="641" t="s">
        <v>3</v>
      </c>
      <c r="P139" s="641" t="s">
        <v>18</v>
      </c>
      <c r="Q139" s="641" t="s">
        <v>4</v>
      </c>
      <c r="R139" s="686" t="s">
        <v>90</v>
      </c>
      <c r="S139" s="641" t="s">
        <v>184</v>
      </c>
      <c r="T139" s="641" t="s">
        <v>19</v>
      </c>
      <c r="U139" s="641" t="s">
        <v>185</v>
      </c>
      <c r="V139" s="683" t="s">
        <v>20</v>
      </c>
    </row>
    <row r="140" spans="1:24" ht="35.1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661"/>
      <c r="O140" s="642"/>
      <c r="P140" s="642"/>
      <c r="Q140" s="642"/>
      <c r="R140" s="687"/>
      <c r="S140" s="642"/>
      <c r="T140" s="642"/>
      <c r="U140" s="642"/>
      <c r="V140" s="684"/>
    </row>
    <row r="141" spans="1:24" ht="35.1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 s="661"/>
      <c r="O141" s="642"/>
      <c r="P141" s="642"/>
      <c r="Q141" s="642"/>
      <c r="R141" s="687"/>
      <c r="S141" s="642"/>
      <c r="T141" s="642"/>
      <c r="U141" s="642"/>
      <c r="V141" s="684"/>
    </row>
    <row r="142" spans="1:24" ht="35.1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 s="661"/>
      <c r="O142" s="642"/>
      <c r="P142" s="642"/>
      <c r="Q142" s="642"/>
      <c r="R142" s="687"/>
      <c r="S142" s="642"/>
      <c r="T142" s="642"/>
      <c r="U142" s="642"/>
      <c r="V142" s="684"/>
    </row>
    <row r="143" spans="1:24" ht="35.15" customHeight="1" thickBo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 s="662"/>
      <c r="O143" s="643"/>
      <c r="P143" s="643"/>
      <c r="Q143" s="643"/>
      <c r="R143" s="688"/>
      <c r="S143" s="643"/>
      <c r="T143" s="643"/>
      <c r="U143" s="643"/>
      <c r="V143" s="685"/>
    </row>
    <row r="144" spans="1:24" ht="34.75" customHeight="1">
      <c r="A144" s="498" t="s">
        <v>159</v>
      </c>
      <c r="B144" s="499"/>
      <c r="C144" s="499"/>
      <c r="D144" s="499"/>
      <c r="E144" s="499"/>
      <c r="F144" s="499"/>
      <c r="G144" s="499"/>
      <c r="H144" s="499"/>
      <c r="I144" s="499"/>
      <c r="J144" s="499"/>
      <c r="K144" s="499"/>
      <c r="L144" s="499"/>
      <c r="M144" s="500"/>
      <c r="N144" s="174" t="str" cm="1">
        <f t="array" ref="N144">IF(AND(N40:N53="",N64:N77=""),"",IF(OR(N40:N53&lt;&gt;"",N64:N77&lt;&gt;""),SUM(N40:N53,N64:N77)))</f>
        <v/>
      </c>
      <c r="O144" s="175" t="str" cm="1">
        <f t="array" ref="O144">IF(AND(O40:O53="",O64:O77=""),"",IF(OR(O40:O53&lt;&gt;"",O64:O77&lt;&gt;""),SUM(O40:O53,O64:O77)))</f>
        <v/>
      </c>
      <c r="P144" s="175" t="str" cm="1">
        <f t="array" ref="P144">IF(AND(P40:P53="",P64:P77=""),"",IF(OR(P40:P53&lt;&gt;"",P64:P77&lt;&gt;""),SUM(P40:P53,P64:P77)))</f>
        <v/>
      </c>
      <c r="Q144" s="176" t="str" cm="1">
        <f t="array" ref="Q144">IF(AND(Q40:Q53="",Q64:Q77=""),"",IF(OR(Q40:Q53&lt;&gt;"",Q64:Q77&lt;&gt;""),SUM(Q40:Q53,Q64:Q77)))</f>
        <v/>
      </c>
      <c r="R144" s="175" t="str" cm="1">
        <f t="array" ref="R144">IF(AND(R40:R53="",R64:R77=""),"",IF(OR(R40:R53&lt;&gt;"",R64:R77&lt;&gt;""),SUM(R40:R53,R64:R77)))</f>
        <v/>
      </c>
      <c r="S144" s="175" t="str" cm="1">
        <f t="array" ref="S144">IF(AND(S40:S53="",S64:S77=""),"",IF(OR(S40:S53&lt;&gt;"",S64:S77&lt;&gt;""),SUM(S40:S53,S64:S77)))</f>
        <v/>
      </c>
      <c r="T144" s="175" t="str" cm="1">
        <f t="array" ref="T144">IF(AND(T40:T53="",T64:T77=""),"",IF(OR(T40:T53&lt;&gt;"",T64:T77&lt;&gt;""),SUM(T40:T53,T64:T77)))</f>
        <v/>
      </c>
      <c r="U144" s="175" t="str" cm="1">
        <f t="array" ref="U144">IF(AND(U40:U53="",U64:U77=""),"",IF(OR(U40:U53&lt;&gt;"",U64:U77&lt;&gt;""),SUM(U40:U53,U64:U77)))</f>
        <v/>
      </c>
      <c r="V144" s="177" t="str" cm="1">
        <f t="array" ref="V144">IF(AND(V40:V53="",V64:V77=""),"",IF(OR(V40:V53&lt;&gt;"",V64:V77&lt;&gt;""),SUM(V40:V53,V64:V77)))</f>
        <v/>
      </c>
      <c r="W144" s="48"/>
    </row>
    <row r="145" spans="1:23" ht="34.75" customHeight="1">
      <c r="A145" s="618" t="s">
        <v>160</v>
      </c>
      <c r="B145" s="619"/>
      <c r="C145" s="619"/>
      <c r="D145" s="619"/>
      <c r="E145" s="619"/>
      <c r="F145" s="619"/>
      <c r="G145" s="619"/>
      <c r="H145" s="619"/>
      <c r="I145" s="619"/>
      <c r="J145" s="619"/>
      <c r="K145" s="619"/>
      <c r="L145" s="619"/>
      <c r="M145" s="620"/>
      <c r="N145" s="178" t="str" cm="1">
        <f t="array" ref="N145">IF(AND(N87:N92="",N94:N100=""),"",IF(OR(N87:N100&lt;&gt;""),SUM(N87:N100)))</f>
        <v/>
      </c>
      <c r="O145" s="179" t="str" cm="1">
        <f t="array" ref="O145">IF(AND(O87:O92="",O94:O100=""),"",IF(OR(O87:O92&lt;&gt;"",O94:O100&lt;&gt;""),SUM(O87:O100)))</f>
        <v/>
      </c>
      <c r="P145" s="179" t="str" cm="1">
        <f t="array" ref="P145">IF(AND(P87:P92="",P94:P100=""),"",IF(OR(P87:P92&lt;&gt;"",P94:P100&lt;&gt;""),SUM(P87:P100)))</f>
        <v/>
      </c>
      <c r="Q145" s="179" t="str" cm="1">
        <f t="array" ref="Q145">IF(AND(Q87:Q92="",Q94:Q100=""),"",IF(OR(Q87:Q92&lt;&gt;"",Q94:Q100&lt;&gt;""),SUM(Q87:Q100)))</f>
        <v/>
      </c>
      <c r="R145" s="179" t="str" cm="1">
        <f t="array" ref="R145">IF(AND(R87:R92="",R94:R100=""),"",IF(OR(R87:R92&lt;&gt;"",R94:R100&lt;&gt;""),SUM(R87:R100)))</f>
        <v/>
      </c>
      <c r="S145" s="179" t="str" cm="1">
        <f t="array" ref="S145">IF(AND(S87:S92="",S94:S100=""),"",IF(OR(S87:S92&lt;&gt;"",S94:S100&lt;&gt;""),SUM(S87:S100)))</f>
        <v/>
      </c>
      <c r="T145" s="179" t="str" cm="1">
        <f t="array" ref="T145">IF(AND(T87:T92="",T94:T100=""),"",IF(OR(T87:T92&lt;&gt;"",T94:T100&lt;&gt;""),SUM(T87:T100)))</f>
        <v/>
      </c>
      <c r="U145" s="179" t="str" cm="1">
        <f t="array" ref="U145">IF(AND(U87:U92="",U94:U100=""),"",IF(OR(U87:U92&lt;&gt;"",U94:U100&lt;&gt;""),SUM(U87:U100)))</f>
        <v/>
      </c>
      <c r="V145" s="180" t="str" cm="1">
        <f t="array" ref="V145">IF(AND(V87:V92="",V94:V100=""),"",IF(OR(V87:V92&lt;&gt;"",V94:V100&lt;&gt;""),SUM(V87:V100)))</f>
        <v/>
      </c>
      <c r="W145" s="266" t="str" cm="1">
        <f t="array" ref="W145">IF(AND(N145:V145=""),"",IF(OR(N145:V145&lt;&gt;""),SUM(N145:V145)))</f>
        <v/>
      </c>
    </row>
    <row r="146" spans="1:23" ht="34.75" customHeight="1">
      <c r="A146" s="501" t="s">
        <v>161</v>
      </c>
      <c r="B146" s="502"/>
      <c r="C146" s="502"/>
      <c r="D146" s="502"/>
      <c r="E146" s="502"/>
      <c r="F146" s="502"/>
      <c r="G146" s="502"/>
      <c r="H146" s="502"/>
      <c r="I146" s="502"/>
      <c r="J146" s="502"/>
      <c r="K146" s="502"/>
      <c r="L146" s="502"/>
      <c r="M146" s="503"/>
      <c r="N146" s="635">
        <v>10</v>
      </c>
      <c r="O146" s="636"/>
      <c r="P146" s="636"/>
      <c r="Q146" s="636"/>
      <c r="R146" s="636"/>
      <c r="S146" s="636"/>
      <c r="T146" s="636"/>
      <c r="U146" s="636"/>
      <c r="V146" s="637"/>
      <c r="W146" s="48"/>
    </row>
    <row r="147" spans="1:23" ht="34.75" customHeight="1">
      <c r="A147" s="501" t="s">
        <v>162</v>
      </c>
      <c r="B147" s="502"/>
      <c r="C147" s="502"/>
      <c r="D147" s="502"/>
      <c r="E147" s="502"/>
      <c r="F147" s="502"/>
      <c r="G147" s="502"/>
      <c r="H147" s="502"/>
      <c r="I147" s="502"/>
      <c r="J147" s="502"/>
      <c r="K147" s="502"/>
      <c r="L147" s="502"/>
      <c r="M147" s="503"/>
      <c r="N147" s="638" t="str">
        <f>IF(W145="","",IF(W145&gt;=10,10,IF(W145&lt;9,W145)))</f>
        <v/>
      </c>
      <c r="O147" s="639"/>
      <c r="P147" s="639"/>
      <c r="Q147" s="639"/>
      <c r="R147" s="639"/>
      <c r="S147" s="639"/>
      <c r="T147" s="639"/>
      <c r="U147" s="639"/>
      <c r="V147" s="640"/>
      <c r="W147" s="48"/>
    </row>
    <row r="148" spans="1:23" ht="34.75" customHeight="1">
      <c r="A148" s="501" t="s">
        <v>163</v>
      </c>
      <c r="B148" s="502"/>
      <c r="C148" s="502"/>
      <c r="D148" s="502"/>
      <c r="E148" s="502"/>
      <c r="F148" s="502"/>
      <c r="G148" s="502"/>
      <c r="H148" s="502"/>
      <c r="I148" s="502"/>
      <c r="J148" s="502"/>
      <c r="K148" s="502"/>
      <c r="L148" s="502"/>
      <c r="M148" s="503"/>
      <c r="N148" s="181"/>
      <c r="O148" s="182"/>
      <c r="P148" s="182"/>
      <c r="Q148" s="160" t="str" cm="1">
        <f t="array" ref="Q148">IF(AND(Q87:Q92="",Q94:Q100=""),"",IF(OR(Q87:Q92&lt;&gt;"",Q94:Q100&lt;&gt;""),SUM(Q87:Q100)))</f>
        <v/>
      </c>
      <c r="R148" s="182"/>
      <c r="S148" s="182"/>
      <c r="T148" s="182"/>
      <c r="U148" s="182"/>
      <c r="V148" s="183"/>
      <c r="W148" s="48"/>
    </row>
    <row r="149" spans="1:23" ht="34.75" customHeight="1">
      <c r="A149" s="501" t="s">
        <v>177</v>
      </c>
      <c r="B149" s="502"/>
      <c r="C149" s="502"/>
      <c r="D149" s="502"/>
      <c r="E149" s="502"/>
      <c r="F149" s="502"/>
      <c r="G149" s="502"/>
      <c r="H149" s="502"/>
      <c r="I149" s="502"/>
      <c r="J149" s="502"/>
      <c r="K149" s="502"/>
      <c r="L149" s="502"/>
      <c r="M149" s="503"/>
      <c r="N149" s="184"/>
      <c r="O149" s="185"/>
      <c r="P149" s="185"/>
      <c r="Q149" s="161">
        <v>1</v>
      </c>
      <c r="R149" s="185"/>
      <c r="S149" s="185"/>
      <c r="T149" s="185"/>
      <c r="U149" s="185"/>
      <c r="V149" s="186"/>
      <c r="W149" s="48"/>
    </row>
    <row r="150" spans="1:23" ht="34.75" customHeight="1">
      <c r="A150" s="504" t="s">
        <v>178</v>
      </c>
      <c r="B150" s="505"/>
      <c r="C150" s="505"/>
      <c r="D150" s="505"/>
      <c r="E150" s="505"/>
      <c r="F150" s="505"/>
      <c r="G150" s="505"/>
      <c r="H150" s="505"/>
      <c r="I150" s="505"/>
      <c r="J150" s="505"/>
      <c r="K150" s="505"/>
      <c r="L150" s="505"/>
      <c r="M150" s="506"/>
      <c r="N150" s="162"/>
      <c r="O150" s="163"/>
      <c r="P150" s="163"/>
      <c r="Q150" s="164" t="str">
        <f>IF(Q148="","No",IF(Q148&gt;=1,"Yes","No"))</f>
        <v>No</v>
      </c>
      <c r="R150" s="163"/>
      <c r="S150" s="163"/>
      <c r="T150" s="163"/>
      <c r="U150" s="163"/>
      <c r="V150" s="165"/>
      <c r="W150" s="48"/>
    </row>
    <row r="151" spans="1:23" ht="34.75" customHeight="1">
      <c r="A151" s="618" t="s">
        <v>164</v>
      </c>
      <c r="B151" s="619"/>
      <c r="C151" s="619"/>
      <c r="D151" s="619"/>
      <c r="E151" s="619"/>
      <c r="F151" s="619"/>
      <c r="G151" s="619"/>
      <c r="H151" s="619"/>
      <c r="I151" s="619"/>
      <c r="J151" s="619"/>
      <c r="K151" s="619"/>
      <c r="L151" s="619"/>
      <c r="M151" s="620"/>
      <c r="N151" s="178"/>
      <c r="O151" s="179"/>
      <c r="P151" s="190" t="str" cm="1">
        <f t="array" ref="P151">IF(AND(P110:P114="",P116:P120="",P122:P123=""),"",IF(OR(P110:P114&lt;&gt;"",P116:P120&lt;&gt;"",P122:P123&lt;&gt;""),SUM(P110:P114,P116:P120,P122:P123)))</f>
        <v/>
      </c>
      <c r="Q151" s="179"/>
      <c r="R151" s="179"/>
      <c r="S151" s="179"/>
      <c r="T151" s="179"/>
      <c r="U151" s="179"/>
      <c r="V151" s="180"/>
      <c r="W151" s="48"/>
    </row>
    <row r="152" spans="1:23" ht="34.75" customHeight="1">
      <c r="A152" s="501" t="s">
        <v>175</v>
      </c>
      <c r="B152" s="502"/>
      <c r="C152" s="502"/>
      <c r="D152" s="502"/>
      <c r="E152" s="502"/>
      <c r="F152" s="502"/>
      <c r="G152" s="502"/>
      <c r="H152" s="502"/>
      <c r="I152" s="502"/>
      <c r="J152" s="502"/>
      <c r="K152" s="502"/>
      <c r="L152" s="502"/>
      <c r="M152" s="503"/>
      <c r="N152" s="187"/>
      <c r="O152" s="188"/>
      <c r="P152" s="191">
        <v>1</v>
      </c>
      <c r="Q152" s="188"/>
      <c r="R152" s="188"/>
      <c r="S152" s="188"/>
      <c r="T152" s="188"/>
      <c r="U152" s="188"/>
      <c r="V152" s="189"/>
    </row>
    <row r="153" spans="1:23" ht="34.75" customHeight="1">
      <c r="A153" s="504" t="s">
        <v>176</v>
      </c>
      <c r="B153" s="505"/>
      <c r="C153" s="505"/>
      <c r="D153" s="505"/>
      <c r="E153" s="505"/>
      <c r="F153" s="505"/>
      <c r="G153" s="505"/>
      <c r="H153" s="505"/>
      <c r="I153" s="505"/>
      <c r="J153" s="505"/>
      <c r="K153" s="505"/>
      <c r="L153" s="505"/>
      <c r="M153" s="506"/>
      <c r="N153" s="287"/>
      <c r="O153" s="288"/>
      <c r="P153" s="289" t="str">
        <f>IF(P151="","No",IF(P151&gt;=1,"Yes","No"))</f>
        <v>No</v>
      </c>
      <c r="Q153" s="290"/>
      <c r="R153" s="288"/>
      <c r="S153" s="288"/>
      <c r="T153" s="288"/>
      <c r="U153" s="288"/>
      <c r="V153" s="291"/>
    </row>
    <row r="154" spans="1:23" ht="34.75" customHeight="1" thickBot="1">
      <c r="A154" s="699" t="s">
        <v>223</v>
      </c>
      <c r="B154" s="700"/>
      <c r="C154" s="700"/>
      <c r="D154" s="700"/>
      <c r="E154" s="700"/>
      <c r="F154" s="700"/>
      <c r="G154" s="700"/>
      <c r="H154" s="700"/>
      <c r="I154" s="700"/>
      <c r="J154" s="700"/>
      <c r="K154" s="700"/>
      <c r="L154" s="700"/>
      <c r="M154" s="701"/>
      <c r="N154" s="702" t="str">
        <f>IF(U138&lt;&gt;"",U138,"")</f>
        <v/>
      </c>
      <c r="O154" s="703"/>
      <c r="P154" s="703"/>
      <c r="Q154" s="703"/>
      <c r="R154" s="703"/>
      <c r="S154" s="703"/>
      <c r="T154" s="703"/>
      <c r="U154" s="703"/>
      <c r="V154" s="704"/>
    </row>
    <row r="155" spans="1:23" ht="34.75" customHeight="1" thickBot="1">
      <c r="A155" s="108" t="s">
        <v>78</v>
      </c>
      <c r="B155" s="108"/>
      <c r="C155"/>
      <c r="D155"/>
      <c r="E155"/>
      <c r="F155"/>
      <c r="G155"/>
      <c r="H155"/>
      <c r="I155"/>
      <c r="J155"/>
      <c r="K155"/>
      <c r="L155"/>
      <c r="M155"/>
    </row>
    <row r="156" spans="1:23" ht="34.75" customHeight="1" thickTop="1" thickBot="1">
      <c r="A156" s="495" t="s">
        <v>257</v>
      </c>
      <c r="B156" s="496"/>
      <c r="C156" s="496"/>
      <c r="D156" s="496"/>
      <c r="E156" s="496"/>
      <c r="F156" s="496"/>
      <c r="G156" s="496"/>
      <c r="H156" s="496"/>
      <c r="I156" s="496"/>
      <c r="J156" s="497"/>
      <c r="K156" s="49"/>
      <c r="L156" s="50"/>
      <c r="M156" s="493" t="str" cm="1">
        <f t="array" ref="M156">IF(AND(N144:V144="",N147="",P151="",N154=""),"",IF(OR(N144:V144&lt;&gt;"",N147&lt;&gt;"",P151&lt;&gt;"",N154&lt;&gt;""),SUM(N144:V144,N147,P151,N154)))</f>
        <v/>
      </c>
      <c r="N156" s="494"/>
      <c r="O156" s="107"/>
    </row>
    <row r="157" spans="1:23" ht="20.5" thickTop="1">
      <c r="A157" s="15"/>
      <c r="B157" s="89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621" t="str">
        <f>IF(M156="","",IF(M156&gt;=40,"⇒様式3は記載不要",IF(AND(M156&lt;=39,M156&gt;=28),"⇒様式3へ",IF(M156&lt;=27,"⇒28点以上必要"))))</f>
        <v/>
      </c>
      <c r="N157" s="622"/>
    </row>
    <row r="158" spans="1:23">
      <c r="B158" s="90"/>
    </row>
  </sheetData>
  <mergeCells count="402">
    <mergeCell ref="J98:K98"/>
    <mergeCell ref="A98:B98"/>
    <mergeCell ref="C98:G98"/>
    <mergeCell ref="H98:I98"/>
    <mergeCell ref="A118:B118"/>
    <mergeCell ref="H118:I118"/>
    <mergeCell ref="J118:K118"/>
    <mergeCell ref="A154:M154"/>
    <mergeCell ref="N154:V154"/>
    <mergeCell ref="U132:V132"/>
    <mergeCell ref="U133:V133"/>
    <mergeCell ref="U134:V134"/>
    <mergeCell ref="U135:V135"/>
    <mergeCell ref="U136:V136"/>
    <mergeCell ref="U137:V137"/>
    <mergeCell ref="U138:V138"/>
    <mergeCell ref="S138:T138"/>
    <mergeCell ref="A132:C132"/>
    <mergeCell ref="A133:C133"/>
    <mergeCell ref="A134:C134"/>
    <mergeCell ref="A135:C135"/>
    <mergeCell ref="A136:C136"/>
    <mergeCell ref="A137:C137"/>
    <mergeCell ref="A145:M145"/>
    <mergeCell ref="A146:M146"/>
    <mergeCell ref="U139:U143"/>
    <mergeCell ref="V139:V143"/>
    <mergeCell ref="P139:P143"/>
    <mergeCell ref="Q139:Q143"/>
    <mergeCell ref="R139:R143"/>
    <mergeCell ref="U130:V130"/>
    <mergeCell ref="U131:V131"/>
    <mergeCell ref="B128:K128"/>
    <mergeCell ref="M131:O131"/>
    <mergeCell ref="D130:L130"/>
    <mergeCell ref="D131:L131"/>
    <mergeCell ref="M132:O132"/>
    <mergeCell ref="M133:O133"/>
    <mergeCell ref="P130:T130"/>
    <mergeCell ref="N139:N143"/>
    <mergeCell ref="O139:O143"/>
    <mergeCell ref="M134:O134"/>
    <mergeCell ref="J121:L121"/>
    <mergeCell ref="J122:L122"/>
    <mergeCell ref="T139:T143"/>
    <mergeCell ref="A122:B122"/>
    <mergeCell ref="C122:G122"/>
    <mergeCell ref="H122:I122"/>
    <mergeCell ref="A124:M124"/>
    <mergeCell ref="B126:M126"/>
    <mergeCell ref="A130:C130"/>
    <mergeCell ref="A131:C131"/>
    <mergeCell ref="M130:O130"/>
    <mergeCell ref="J123:L123"/>
    <mergeCell ref="B127:M127"/>
    <mergeCell ref="M137:O137"/>
    <mergeCell ref="P131:T131"/>
    <mergeCell ref="P132:T132"/>
    <mergeCell ref="P133:T133"/>
    <mergeCell ref="P134:T134"/>
    <mergeCell ref="P135:T135"/>
    <mergeCell ref="P136:T136"/>
    <mergeCell ref="P137:T137"/>
    <mergeCell ref="D132:L132"/>
    <mergeCell ref="D133:L133"/>
    <mergeCell ref="D134:L134"/>
    <mergeCell ref="D135:L135"/>
    <mergeCell ref="D136:L136"/>
    <mergeCell ref="A151:M151"/>
    <mergeCell ref="M157:N157"/>
    <mergeCell ref="B85:M85"/>
    <mergeCell ref="B84:M84"/>
    <mergeCell ref="J117:K117"/>
    <mergeCell ref="J97:K97"/>
    <mergeCell ref="A115:B115"/>
    <mergeCell ref="C115:G115"/>
    <mergeCell ref="H115:I115"/>
    <mergeCell ref="C116:G116"/>
    <mergeCell ref="H116:I116"/>
    <mergeCell ref="J116:K116"/>
    <mergeCell ref="A117:B117"/>
    <mergeCell ref="J120:K120"/>
    <mergeCell ref="A121:B121"/>
    <mergeCell ref="C121:G121"/>
    <mergeCell ref="H121:I121"/>
    <mergeCell ref="N146:V146"/>
    <mergeCell ref="A147:M147"/>
    <mergeCell ref="N147:V147"/>
    <mergeCell ref="H119:I119"/>
    <mergeCell ref="J119:K119"/>
    <mergeCell ref="S139:S143"/>
    <mergeCell ref="M135:O135"/>
    <mergeCell ref="A44:B44"/>
    <mergeCell ref="C44:G44"/>
    <mergeCell ref="H44:I44"/>
    <mergeCell ref="J44:K44"/>
    <mergeCell ref="A149:M149"/>
    <mergeCell ref="A150:M150"/>
    <mergeCell ref="A148:M148"/>
    <mergeCell ref="D137:L137"/>
    <mergeCell ref="J77:K77"/>
    <mergeCell ref="A69:B69"/>
    <mergeCell ref="H90:I90"/>
    <mergeCell ref="A92:B92"/>
    <mergeCell ref="C114:G114"/>
    <mergeCell ref="H114:I114"/>
    <mergeCell ref="J114:K114"/>
    <mergeCell ref="A111:B111"/>
    <mergeCell ref="C111:G111"/>
    <mergeCell ref="H111:I111"/>
    <mergeCell ref="J111:K111"/>
    <mergeCell ref="C90:G90"/>
    <mergeCell ref="A94:B94"/>
    <mergeCell ref="A119:B119"/>
    <mergeCell ref="C119:G119"/>
    <mergeCell ref="M136:O136"/>
    <mergeCell ref="C94:G94"/>
    <mergeCell ref="H94:I94"/>
    <mergeCell ref="A74:B74"/>
    <mergeCell ref="A77:B77"/>
    <mergeCell ref="C73:G73"/>
    <mergeCell ref="H73:I73"/>
    <mergeCell ref="B59:M59"/>
    <mergeCell ref="A55:M55"/>
    <mergeCell ref="J65:K65"/>
    <mergeCell ref="A65:B65"/>
    <mergeCell ref="J64:K64"/>
    <mergeCell ref="H64:I64"/>
    <mergeCell ref="J69:K69"/>
    <mergeCell ref="A87:B87"/>
    <mergeCell ref="C87:G87"/>
    <mergeCell ref="A63:B63"/>
    <mergeCell ref="A76:B76"/>
    <mergeCell ref="C76:G76"/>
    <mergeCell ref="H76:I76"/>
    <mergeCell ref="J76:K76"/>
    <mergeCell ref="H65:I65"/>
    <mergeCell ref="C65:G65"/>
    <mergeCell ref="J63:K63"/>
    <mergeCell ref="H91:I91"/>
    <mergeCell ref="B24:M24"/>
    <mergeCell ref="N6:V6"/>
    <mergeCell ref="A96:B96"/>
    <mergeCell ref="C96:G96"/>
    <mergeCell ref="H96:I96"/>
    <mergeCell ref="J96:K96"/>
    <mergeCell ref="A73:B73"/>
    <mergeCell ref="C74:G74"/>
    <mergeCell ref="H74:I74"/>
    <mergeCell ref="J74:K74"/>
    <mergeCell ref="A75:B75"/>
    <mergeCell ref="C75:G75"/>
    <mergeCell ref="H75:I75"/>
    <mergeCell ref="J75:K75"/>
    <mergeCell ref="A86:B86"/>
    <mergeCell ref="C86:G86"/>
    <mergeCell ref="H86:I86"/>
    <mergeCell ref="J86:K86"/>
    <mergeCell ref="V7:V30"/>
    <mergeCell ref="N57:V58"/>
    <mergeCell ref="O59:O63"/>
    <mergeCell ref="P59:P63"/>
    <mergeCell ref="Q59:Q63"/>
    <mergeCell ref="R59:R63"/>
    <mergeCell ref="S59:S63"/>
    <mergeCell ref="T59:T63"/>
    <mergeCell ref="U59:U63"/>
    <mergeCell ref="V59:V63"/>
    <mergeCell ref="N33:V34"/>
    <mergeCell ref="O35:O39"/>
    <mergeCell ref="P35:P39"/>
    <mergeCell ref="Q35:Q39"/>
    <mergeCell ref="R35:R39"/>
    <mergeCell ref="S35:S39"/>
    <mergeCell ref="T35:T39"/>
    <mergeCell ref="U35:U39"/>
    <mergeCell ref="V35:V39"/>
    <mergeCell ref="N35:N39"/>
    <mergeCell ref="N59:N63"/>
    <mergeCell ref="N7:N30"/>
    <mergeCell ref="O7:O30"/>
    <mergeCell ref="P7:P30"/>
    <mergeCell ref="J73:K73"/>
    <mergeCell ref="J99:K99"/>
    <mergeCell ref="C93:G93"/>
    <mergeCell ref="H93:I93"/>
    <mergeCell ref="J93:K93"/>
    <mergeCell ref="H92:I92"/>
    <mergeCell ref="J92:K92"/>
    <mergeCell ref="C41:G41"/>
    <mergeCell ref="H41:I41"/>
    <mergeCell ref="J41:K41"/>
    <mergeCell ref="C69:G69"/>
    <mergeCell ref="N80:V81"/>
    <mergeCell ref="O82:O86"/>
    <mergeCell ref="P82:P86"/>
    <mergeCell ref="Q82:Q86"/>
    <mergeCell ref="R82:R86"/>
    <mergeCell ref="S82:S86"/>
    <mergeCell ref="T82:T86"/>
    <mergeCell ref="C46:G46"/>
    <mergeCell ref="C45:G45"/>
    <mergeCell ref="H69:I69"/>
    <mergeCell ref="T7:T30"/>
    <mergeCell ref="U7:U30"/>
    <mergeCell ref="Q7:Q30"/>
    <mergeCell ref="R7:R30"/>
    <mergeCell ref="S7:S30"/>
    <mergeCell ref="J94:K94"/>
    <mergeCell ref="J95:K95"/>
    <mergeCell ref="J87:K87"/>
    <mergeCell ref="B28:M28"/>
    <mergeCell ref="A64:B64"/>
    <mergeCell ref="C64:G64"/>
    <mergeCell ref="A66:B66"/>
    <mergeCell ref="C66:G66"/>
    <mergeCell ref="H66:I66"/>
    <mergeCell ref="J66:K66"/>
    <mergeCell ref="B7:M7"/>
    <mergeCell ref="B26:M26"/>
    <mergeCell ref="B36:M36"/>
    <mergeCell ref="J43:K43"/>
    <mergeCell ref="A40:B40"/>
    <mergeCell ref="C40:G40"/>
    <mergeCell ref="H40:I40"/>
    <mergeCell ref="J40:K40"/>
    <mergeCell ref="A41:B41"/>
    <mergeCell ref="A1:B2"/>
    <mergeCell ref="C1:M2"/>
    <mergeCell ref="C5:M5"/>
    <mergeCell ref="A5:B5"/>
    <mergeCell ref="C72:G72"/>
    <mergeCell ref="H72:I72"/>
    <mergeCell ref="J72:K72"/>
    <mergeCell ref="A70:B70"/>
    <mergeCell ref="C70:G70"/>
    <mergeCell ref="A71:B71"/>
    <mergeCell ref="H70:I70"/>
    <mergeCell ref="A6:M6"/>
    <mergeCell ref="A67:B67"/>
    <mergeCell ref="C67:G67"/>
    <mergeCell ref="H67:I67"/>
    <mergeCell ref="J67:K67"/>
    <mergeCell ref="A68:B68"/>
    <mergeCell ref="C68:G68"/>
    <mergeCell ref="H68:I68"/>
    <mergeCell ref="J68:K68"/>
    <mergeCell ref="A31:M31"/>
    <mergeCell ref="B32:M32"/>
    <mergeCell ref="C43:G43"/>
    <mergeCell ref="H43:I43"/>
    <mergeCell ref="A42:B42"/>
    <mergeCell ref="C42:G42"/>
    <mergeCell ref="H42:I42"/>
    <mergeCell ref="J42:K42"/>
    <mergeCell ref="A43:B43"/>
    <mergeCell ref="B103:M103"/>
    <mergeCell ref="A109:B109"/>
    <mergeCell ref="C109:G109"/>
    <mergeCell ref="C92:G92"/>
    <mergeCell ref="H109:I109"/>
    <mergeCell ref="A100:B100"/>
    <mergeCell ref="C100:G100"/>
    <mergeCell ref="H100:I100"/>
    <mergeCell ref="J100:K100"/>
    <mergeCell ref="A95:B95"/>
    <mergeCell ref="C95:G95"/>
    <mergeCell ref="H95:I95"/>
    <mergeCell ref="A99:B99"/>
    <mergeCell ref="C99:G99"/>
    <mergeCell ref="A97:B97"/>
    <mergeCell ref="C97:G97"/>
    <mergeCell ref="H97:I97"/>
    <mergeCell ref="C89:G89"/>
    <mergeCell ref="H89:I89"/>
    <mergeCell ref="H117:I117"/>
    <mergeCell ref="A39:B39"/>
    <mergeCell ref="C39:G39"/>
    <mergeCell ref="H39:I39"/>
    <mergeCell ref="J39:K39"/>
    <mergeCell ref="J70:K70"/>
    <mergeCell ref="A78:M78"/>
    <mergeCell ref="B81:M81"/>
    <mergeCell ref="B82:M82"/>
    <mergeCell ref="A93:B93"/>
    <mergeCell ref="C71:G71"/>
    <mergeCell ref="H71:I71"/>
    <mergeCell ref="J71:K71"/>
    <mergeCell ref="A72:B72"/>
    <mergeCell ref="J89:K89"/>
    <mergeCell ref="J90:K90"/>
    <mergeCell ref="C77:G77"/>
    <mergeCell ref="H77:I77"/>
    <mergeCell ref="H87:I87"/>
    <mergeCell ref="A88:B88"/>
    <mergeCell ref="H88:I88"/>
    <mergeCell ref="A90:B90"/>
    <mergeCell ref="C88:G88"/>
    <mergeCell ref="J88:K88"/>
    <mergeCell ref="J115:K115"/>
    <mergeCell ref="A116:B116"/>
    <mergeCell ref="A110:B110"/>
    <mergeCell ref="C110:G110"/>
    <mergeCell ref="H110:I110"/>
    <mergeCell ref="J110:K110"/>
    <mergeCell ref="B104:M104"/>
    <mergeCell ref="B105:M105"/>
    <mergeCell ref="B107:M107"/>
    <mergeCell ref="U82:U86"/>
    <mergeCell ref="V82:V86"/>
    <mergeCell ref="N82:N86"/>
    <mergeCell ref="M156:N156"/>
    <mergeCell ref="A156:J156"/>
    <mergeCell ref="A144:M144"/>
    <mergeCell ref="A152:M152"/>
    <mergeCell ref="A153:M153"/>
    <mergeCell ref="A112:B112"/>
    <mergeCell ref="C112:G112"/>
    <mergeCell ref="H112:I112"/>
    <mergeCell ref="J112:K112"/>
    <mergeCell ref="A113:B113"/>
    <mergeCell ref="C113:G113"/>
    <mergeCell ref="H113:I113"/>
    <mergeCell ref="J113:K113"/>
    <mergeCell ref="A123:B123"/>
    <mergeCell ref="C123:G123"/>
    <mergeCell ref="H123:I123"/>
    <mergeCell ref="A120:B120"/>
    <mergeCell ref="C120:G120"/>
    <mergeCell ref="H120:I120"/>
    <mergeCell ref="A114:B114"/>
    <mergeCell ref="C117:G117"/>
    <mergeCell ref="A101:M101"/>
    <mergeCell ref="B102:M102"/>
    <mergeCell ref="N103:V104"/>
    <mergeCell ref="O105:O109"/>
    <mergeCell ref="P105:P109"/>
    <mergeCell ref="Q105:Q109"/>
    <mergeCell ref="R105:R109"/>
    <mergeCell ref="S105:S109"/>
    <mergeCell ref="T105:T109"/>
    <mergeCell ref="U105:U109"/>
    <mergeCell ref="V105:V109"/>
    <mergeCell ref="N105:N109"/>
    <mergeCell ref="J109:K109"/>
    <mergeCell ref="B108:M108"/>
    <mergeCell ref="B106:M106"/>
    <mergeCell ref="A47:B47"/>
    <mergeCell ref="C47:G47"/>
    <mergeCell ref="H47:I47"/>
    <mergeCell ref="J47:K47"/>
    <mergeCell ref="A48:B48"/>
    <mergeCell ref="C48:G48"/>
    <mergeCell ref="H48:I48"/>
    <mergeCell ref="J48:K48"/>
    <mergeCell ref="H46:I46"/>
    <mergeCell ref="J46:K46"/>
    <mergeCell ref="J91:K91"/>
    <mergeCell ref="H63:I63"/>
    <mergeCell ref="C63:G63"/>
    <mergeCell ref="A53:B53"/>
    <mergeCell ref="C53:G53"/>
    <mergeCell ref="H53:I53"/>
    <mergeCell ref="J53:K53"/>
    <mergeCell ref="A49:B49"/>
    <mergeCell ref="C49:G49"/>
    <mergeCell ref="H49:I49"/>
    <mergeCell ref="J49:K49"/>
    <mergeCell ref="A50:B50"/>
    <mergeCell ref="C50:G50"/>
    <mergeCell ref="H50:I50"/>
    <mergeCell ref="J50:K50"/>
    <mergeCell ref="A51:B51"/>
    <mergeCell ref="C51:G51"/>
    <mergeCell ref="H51:I51"/>
    <mergeCell ref="J51:K51"/>
    <mergeCell ref="A52:B52"/>
    <mergeCell ref="A89:B89"/>
    <mergeCell ref="A45:B45"/>
    <mergeCell ref="H45:I45"/>
    <mergeCell ref="J45:K45"/>
    <mergeCell ref="A46:B46"/>
    <mergeCell ref="H99:I99"/>
    <mergeCell ref="B9:M9"/>
    <mergeCell ref="B12:M12"/>
    <mergeCell ref="B13:M13"/>
    <mergeCell ref="B14:M14"/>
    <mergeCell ref="B16:M16"/>
    <mergeCell ref="B17:M17"/>
    <mergeCell ref="B18:M18"/>
    <mergeCell ref="B20:M20"/>
    <mergeCell ref="B21:M21"/>
    <mergeCell ref="B30:M30"/>
    <mergeCell ref="B22:M22"/>
    <mergeCell ref="B34:M34"/>
    <mergeCell ref="B57:M57"/>
    <mergeCell ref="B58:M58"/>
    <mergeCell ref="C52:G52"/>
    <mergeCell ref="H52:I52"/>
    <mergeCell ref="J52:K52"/>
    <mergeCell ref="A91:B91"/>
    <mergeCell ref="C91:G91"/>
  </mergeCells>
  <phoneticPr fontId="17"/>
  <conditionalFormatting sqref="M157:N157">
    <cfRule type="expression" dxfId="10" priority="11">
      <formula>OR(M156&lt;40)</formula>
    </cfRule>
  </conditionalFormatting>
  <conditionalFormatting sqref="P151">
    <cfRule type="expression" dxfId="9" priority="4">
      <formula>OR($P$151="")</formula>
    </cfRule>
  </conditionalFormatting>
  <conditionalFormatting sqref="P153">
    <cfRule type="expression" dxfId="8" priority="5">
      <formula>OR($P$151="")</formula>
    </cfRule>
    <cfRule type="expression" dxfId="7" priority="7">
      <formula>AND($P$151="",$P$151&lt;0)</formula>
    </cfRule>
    <cfRule type="expression" dxfId="6" priority="10">
      <formula>OR(P151=0)</formula>
    </cfRule>
  </conditionalFormatting>
  <conditionalFormatting sqref="Q150">
    <cfRule type="expression" dxfId="5" priority="1">
      <formula>OR($Q$148="")</formula>
    </cfRule>
    <cfRule type="expression" dxfId="4" priority="2">
      <formula>OR($Q$148&gt;=1)</formula>
    </cfRule>
    <cfRule type="expression" dxfId="3" priority="3">
      <formula>OR($Q$148="")</formula>
    </cfRule>
    <cfRule type="expression" dxfId="2" priority="6">
      <formula>OR($P$151="")</formula>
    </cfRule>
    <cfRule type="expression" dxfId="1" priority="9">
      <formula>OR(Q148=0)</formula>
    </cfRule>
  </conditionalFormatting>
  <dataValidations count="6">
    <dataValidation type="list" allowBlank="1" showInputMessage="1" showErrorMessage="1" sqref="M87:M92 M40:M54 M64:M77 M94:M100" xr:uid="{09A7D8DC-7EF1-4CC5-A466-8441932BFCC0}">
      <formula1>$X$40:$X$48</formula1>
    </dataValidation>
    <dataValidation type="list" allowBlank="1" showInputMessage="1" showErrorMessage="1" sqref="H122:I123 H129:I129 H125:I125" xr:uid="{730734AC-945A-441C-A1F7-3C76B0542C14}">
      <formula1>$X$122:$X$123</formula1>
    </dataValidation>
    <dataValidation type="list" allowBlank="1" showInputMessage="1" showErrorMessage="1" sqref="I119:I120 I99:I100 I94:I97 I116:I117 H94:H100 H116:H120" xr:uid="{9E8DACB1-691E-4544-9D43-E95CBA81A041}">
      <formula1>$X$94:$X$97</formula1>
    </dataValidation>
    <dataValidation type="list" allowBlank="1" showInputMessage="1" showErrorMessage="1" sqref="M125 M129" xr:uid="{E8D6A417-A509-4B70-ABAA-032AFD1EF24E}">
      <formula1>$X$110</formula1>
    </dataValidation>
    <dataValidation type="list" allowBlank="1" showInputMessage="1" showErrorMessage="1" sqref="H40:I54" xr:uid="{4F1CF4A7-C88D-441A-83FE-ED55C1EACA62}">
      <formula1>$H$37:$H$38</formula1>
    </dataValidation>
    <dataValidation type="list" allowBlank="1" showInputMessage="1" showErrorMessage="1" sqref="H64:I77 H110:I114 H87:I92" xr:uid="{1C64B009-B772-460A-B848-3ED3E8DF5320}">
      <formula1>$J$60:$J$62</formula1>
    </dataValidation>
  </dataValidations>
  <pageMargins left="0.25" right="0.25" top="0.75" bottom="0.75" header="0.3" footer="0.3"/>
  <pageSetup paperSize="9" scale="75" fitToHeight="9" orientation="landscape" copies="25" r:id="rId1"/>
  <headerFooter>
    <oddFooter>&amp;R&amp;"Calibri (Body),Regular"
Page &amp;P of &amp;N</oddFooter>
  </headerFooter>
  <rowBreaks count="3" manualBreakCount="3">
    <brk id="77" max="16383" man="1"/>
    <brk id="100" max="16383" man="1"/>
    <brk id="13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D30C-9594-244B-B4D6-D3FFBF8FA399}">
  <sheetPr codeName="Sheet3"/>
  <dimension ref="A1:S121"/>
  <sheetViews>
    <sheetView zoomScaleNormal="100" zoomScalePageLayoutView="150" workbookViewId="0">
      <selection activeCell="O114" sqref="O114"/>
    </sheetView>
  </sheetViews>
  <sheetFormatPr defaultColWidth="10.69140625" defaultRowHeight="20"/>
  <cols>
    <col min="1" max="1" width="2.69140625" style="6" customWidth="1"/>
    <col min="2" max="2" width="26.07421875" style="6" customWidth="1"/>
    <col min="3" max="3" width="5.4609375" style="6" customWidth="1"/>
    <col min="4" max="4" width="8.3046875" style="6" customWidth="1"/>
    <col min="5" max="5" width="6.765625" style="6" customWidth="1"/>
    <col min="6" max="6" width="2.765625" style="6" customWidth="1"/>
    <col min="7" max="7" width="7.07421875" style="6" customWidth="1"/>
    <col min="8" max="8" width="9.07421875" style="6" customWidth="1"/>
    <col min="9" max="9" width="8.765625" style="6" customWidth="1"/>
    <col min="10" max="11" width="7.765625" style="6" customWidth="1"/>
    <col min="12" max="13" width="8.765625" style="6" customWidth="1"/>
    <col min="14" max="14" width="5.53515625" style="87" bestFit="1" customWidth="1"/>
    <col min="15" max="15" width="13.3046875" style="87" bestFit="1" customWidth="1"/>
    <col min="16" max="16" width="10.69140625" style="87" customWidth="1"/>
    <col min="17" max="16384" width="10.69140625" style="6"/>
  </cols>
  <sheetData>
    <row r="1" spans="1:19" s="1" customFormat="1" ht="54" customHeight="1">
      <c r="A1" s="392"/>
      <c r="B1" s="392"/>
      <c r="C1" s="862" t="s">
        <v>79</v>
      </c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3"/>
      <c r="O1" s="83"/>
      <c r="P1" s="83"/>
      <c r="Q1" s="11"/>
      <c r="R1" s="11"/>
      <c r="S1" s="11"/>
    </row>
    <row r="2" spans="1:19" s="1" customFormat="1" ht="2.15" customHeight="1">
      <c r="A2" s="392"/>
      <c r="B2" s="392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3"/>
      <c r="O2" s="83"/>
      <c r="P2" s="83"/>
      <c r="Q2" s="11"/>
      <c r="R2" s="11"/>
      <c r="S2" s="11"/>
    </row>
    <row r="3" spans="1:19" s="1" customFormat="1" ht="18" customHeight="1">
      <c r="A3" s="7"/>
      <c r="B3" s="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83"/>
      <c r="O3" s="83"/>
      <c r="P3" s="83"/>
      <c r="Q3" s="11"/>
      <c r="R3" s="11"/>
      <c r="S3" s="11"/>
    </row>
    <row r="4" spans="1:19" s="2" customFormat="1" ht="18" customHeight="1">
      <c r="A4" s="568" t="s">
        <v>13</v>
      </c>
      <c r="B4" s="568"/>
      <c r="C4" s="568" t="str">
        <f>IF(様式1!C11&lt;&gt;"",様式1!C11,IF(様式1!C11="",""))</f>
        <v/>
      </c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84"/>
      <c r="O4" s="84"/>
      <c r="P4" s="84"/>
      <c r="Q4" s="12"/>
      <c r="R4" s="12"/>
      <c r="S4" s="12"/>
    </row>
    <row r="5" spans="1:19" s="2" customFormat="1" ht="18" customHeight="1">
      <c r="A5" s="56"/>
      <c r="B5" s="122" t="str">
        <f>IF(様式2!M156&gt;=40,"（様式3での申請の要否：不要）",IF(様式2!M156&lt;=39,"（様式3での申請の要否：必要）"))</f>
        <v>（様式3での申請の要否：不要）</v>
      </c>
      <c r="C5" s="104"/>
      <c r="D5" s="56"/>
      <c r="E5" s="56"/>
      <c r="F5" s="56"/>
      <c r="G5" s="56"/>
      <c r="H5" s="56"/>
      <c r="I5" s="56"/>
      <c r="J5" s="56"/>
      <c r="K5" s="56"/>
      <c r="L5" s="56"/>
      <c r="M5" s="56"/>
      <c r="N5" s="84"/>
      <c r="O5" s="84"/>
      <c r="P5" s="84"/>
      <c r="Q5" s="12"/>
      <c r="R5" s="12"/>
      <c r="S5" s="12"/>
    </row>
    <row r="6" spans="1:19" s="4" customFormat="1" ht="19.5" customHeight="1">
      <c r="A6" s="32" t="s">
        <v>1</v>
      </c>
      <c r="B6" s="864" t="s">
        <v>133</v>
      </c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5"/>
      <c r="O6" s="85"/>
      <c r="P6" s="85"/>
      <c r="Q6" s="13"/>
      <c r="R6" s="13"/>
      <c r="S6" s="13"/>
    </row>
    <row r="7" spans="1:19" s="4" customFormat="1" ht="19.5" customHeight="1">
      <c r="A7" s="32" t="s">
        <v>1</v>
      </c>
      <c r="B7" s="864" t="s">
        <v>198</v>
      </c>
      <c r="C7" s="864"/>
      <c r="D7" s="864"/>
      <c r="E7" s="864"/>
      <c r="F7" s="864"/>
      <c r="G7" s="864"/>
      <c r="H7" s="864"/>
      <c r="I7" s="864"/>
      <c r="J7" s="864"/>
      <c r="K7" s="864"/>
      <c r="L7" s="864"/>
      <c r="M7" s="864"/>
      <c r="N7" s="85"/>
      <c r="O7" s="85"/>
      <c r="P7" s="85"/>
      <c r="Q7" s="13"/>
      <c r="R7" s="13"/>
      <c r="S7" s="13"/>
    </row>
    <row r="8" spans="1:19" customFormat="1" ht="18" customHeight="1">
      <c r="A8" s="571" t="s">
        <v>50</v>
      </c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870"/>
      <c r="N8" s="82"/>
      <c r="O8" s="82"/>
      <c r="P8" s="82"/>
    </row>
    <row r="9" spans="1:19" customFormat="1" ht="18" customHeight="1">
      <c r="A9" s="32" t="s">
        <v>1</v>
      </c>
      <c r="B9" s="791" t="s">
        <v>142</v>
      </c>
      <c r="C9" s="791"/>
      <c r="D9" s="791"/>
      <c r="E9" s="791"/>
      <c r="F9" s="791"/>
      <c r="G9" s="791"/>
      <c r="H9" s="791" t="s">
        <v>42</v>
      </c>
      <c r="I9" s="791"/>
      <c r="J9" s="791"/>
      <c r="K9" s="791"/>
      <c r="L9" s="791"/>
      <c r="M9" s="791"/>
      <c r="N9" s="82"/>
      <c r="O9" s="82"/>
      <c r="P9" s="82"/>
    </row>
    <row r="10" spans="1:19" customFormat="1" ht="18" customHeight="1">
      <c r="A10" s="871"/>
      <c r="B10" s="791" t="s">
        <v>143</v>
      </c>
      <c r="C10" s="791"/>
      <c r="D10" s="791"/>
      <c r="E10" s="791"/>
      <c r="F10" s="791"/>
      <c r="G10" s="791"/>
      <c r="H10" s="838" t="s">
        <v>43</v>
      </c>
      <c r="I10" s="838"/>
      <c r="J10" s="838"/>
      <c r="K10" s="838"/>
      <c r="L10" s="838"/>
      <c r="M10" s="838"/>
      <c r="N10" s="82"/>
      <c r="O10" s="82"/>
      <c r="P10" s="82"/>
    </row>
    <row r="11" spans="1:19" customFormat="1" ht="18" customHeight="1">
      <c r="A11" s="871"/>
      <c r="B11" s="443" t="s">
        <v>144</v>
      </c>
      <c r="C11" s="443"/>
      <c r="D11" s="443"/>
      <c r="E11" s="443"/>
      <c r="F11" s="443"/>
      <c r="G11" s="443"/>
      <c r="H11" s="443" t="s">
        <v>44</v>
      </c>
      <c r="I11" s="443"/>
      <c r="J11" s="443"/>
      <c r="K11" s="443"/>
      <c r="L11" s="443"/>
      <c r="M11" s="443"/>
      <c r="N11" s="91"/>
      <c r="O11" s="82"/>
      <c r="P11" s="82"/>
    </row>
    <row r="12" spans="1:19" customFormat="1" ht="18" customHeight="1">
      <c r="A12" s="871"/>
      <c r="B12" s="443" t="s">
        <v>145</v>
      </c>
      <c r="C12" s="443"/>
      <c r="D12" s="443"/>
      <c r="E12" s="443"/>
      <c r="F12" s="443"/>
      <c r="G12" s="443"/>
      <c r="H12" s="791" t="s">
        <v>45</v>
      </c>
      <c r="I12" s="791"/>
      <c r="J12" s="791"/>
      <c r="K12" s="791"/>
      <c r="L12" s="791"/>
      <c r="M12" s="791"/>
      <c r="N12" s="82"/>
      <c r="O12" s="82"/>
      <c r="P12" s="82"/>
    </row>
    <row r="13" spans="1:19" customFormat="1" ht="18" customHeight="1">
      <c r="A13" s="871"/>
      <c r="B13" s="443" t="s">
        <v>146</v>
      </c>
      <c r="C13" s="443"/>
      <c r="D13" s="443"/>
      <c r="E13" s="443"/>
      <c r="F13" s="443"/>
      <c r="G13" s="443"/>
      <c r="H13" s="443" t="s">
        <v>44</v>
      </c>
      <c r="I13" s="443"/>
      <c r="J13" s="443"/>
      <c r="K13" s="443"/>
      <c r="L13" s="443"/>
      <c r="M13" s="443"/>
      <c r="N13" s="82"/>
      <c r="O13" s="82"/>
      <c r="P13" s="82"/>
    </row>
    <row r="14" spans="1:19" customFormat="1" ht="18" customHeight="1">
      <c r="A14" s="871"/>
      <c r="B14" s="443" t="s">
        <v>147</v>
      </c>
      <c r="C14" s="443"/>
      <c r="D14" s="443"/>
      <c r="E14" s="443"/>
      <c r="F14" s="443"/>
      <c r="G14" s="443"/>
      <c r="H14" s="791" t="s">
        <v>45</v>
      </c>
      <c r="I14" s="791"/>
      <c r="J14" s="791"/>
      <c r="K14" s="791"/>
      <c r="L14" s="791"/>
      <c r="M14" s="791"/>
      <c r="N14" s="82"/>
      <c r="O14" s="82"/>
      <c r="P14" s="82"/>
    </row>
    <row r="15" spans="1:19" customFormat="1" ht="18" customHeight="1" thickBot="1">
      <c r="A15" s="57"/>
      <c r="B15" s="882" t="s">
        <v>148</v>
      </c>
      <c r="C15" s="882"/>
      <c r="D15" s="882"/>
      <c r="E15" s="882"/>
      <c r="F15" s="882"/>
      <c r="G15" s="882"/>
      <c r="H15" s="859" t="s">
        <v>46</v>
      </c>
      <c r="I15" s="859"/>
      <c r="J15" s="859"/>
      <c r="K15" s="859"/>
      <c r="L15" s="859"/>
      <c r="M15" s="859"/>
      <c r="N15" s="82"/>
      <c r="O15" s="82"/>
      <c r="P15" s="82"/>
    </row>
    <row r="16" spans="1:19" customFormat="1" ht="27" customHeight="1" thickTop="1">
      <c r="A16" s="537" t="s">
        <v>47</v>
      </c>
      <c r="B16" s="483"/>
      <c r="C16" s="839" t="s">
        <v>80</v>
      </c>
      <c r="D16" s="874"/>
      <c r="E16" s="874"/>
      <c r="F16" s="874"/>
      <c r="G16" s="840"/>
      <c r="H16" s="878" t="s">
        <v>48</v>
      </c>
      <c r="I16" s="879"/>
      <c r="J16" s="482" t="s">
        <v>205</v>
      </c>
      <c r="K16" s="483"/>
      <c r="L16" s="482" t="s">
        <v>25</v>
      </c>
      <c r="M16" s="819"/>
      <c r="N16" s="82"/>
      <c r="O16" s="95" t="s">
        <v>134</v>
      </c>
      <c r="P16" s="82"/>
    </row>
    <row r="17" spans="1:16" customFormat="1" ht="27" customHeight="1" thickBot="1">
      <c r="A17" s="872"/>
      <c r="B17" s="873"/>
      <c r="C17" s="875"/>
      <c r="D17" s="876"/>
      <c r="E17" s="876"/>
      <c r="F17" s="876"/>
      <c r="G17" s="877"/>
      <c r="H17" s="75" t="s">
        <v>258</v>
      </c>
      <c r="I17" s="75" t="s">
        <v>259</v>
      </c>
      <c r="J17" s="880"/>
      <c r="K17" s="873"/>
      <c r="L17" s="880"/>
      <c r="M17" s="881"/>
      <c r="N17" s="82"/>
      <c r="O17" s="95">
        <v>1</v>
      </c>
      <c r="P17" s="225"/>
    </row>
    <row r="18" spans="1:16" customFormat="1" ht="18" customHeight="1" thickTop="1">
      <c r="A18" s="865"/>
      <c r="B18" s="866"/>
      <c r="C18" s="866"/>
      <c r="D18" s="866"/>
      <c r="E18" s="866"/>
      <c r="F18" s="866"/>
      <c r="G18" s="866"/>
      <c r="H18" s="302"/>
      <c r="I18" s="302"/>
      <c r="J18" s="867"/>
      <c r="K18" s="867"/>
      <c r="L18" s="868" t="str">
        <f>IF(J18="","",IF(AND(J18&lt;&gt;"",P18&lt;=12),J18,IF(AND(J18&lt;&gt;"",P18&gt;=13),2*J18)))</f>
        <v/>
      </c>
      <c r="M18" s="869"/>
      <c r="N18" s="95"/>
      <c r="O18" s="95">
        <v>4</v>
      </c>
      <c r="P18" s="95" t="str">
        <f>IF(I18="","",IF(I18&lt;&gt;"",DATEDIF(H18,I18,"m")))</f>
        <v/>
      </c>
    </row>
    <row r="19" spans="1:16" customFormat="1" ht="18" customHeight="1" thickBot="1">
      <c r="A19" s="860"/>
      <c r="B19" s="756"/>
      <c r="C19" s="726"/>
      <c r="D19" s="720"/>
      <c r="E19" s="720"/>
      <c r="F19" s="720"/>
      <c r="G19" s="727"/>
      <c r="H19" s="303"/>
      <c r="I19" s="303"/>
      <c r="J19" s="861"/>
      <c r="K19" s="861"/>
      <c r="L19" s="847" t="str">
        <f>IF(J19="","",IF(AND(J19&lt;&gt;"",P19&lt;=12),J19,IF(AND(J19&lt;&gt;"",P19&gt;=13),2*J19)))</f>
        <v/>
      </c>
      <c r="M19" s="848"/>
      <c r="N19" s="225"/>
      <c r="O19" s="95">
        <v>8</v>
      </c>
      <c r="P19" s="82" t="str">
        <f>IF(I19="","",IF(I19&lt;&gt;"",DATEDIF(H19,I19,"m")))</f>
        <v/>
      </c>
    </row>
    <row r="20" spans="1:16" customFormat="1" ht="18" customHeight="1" thickBot="1">
      <c r="A20" s="841" t="s">
        <v>135</v>
      </c>
      <c r="B20" s="842"/>
      <c r="C20" s="843" t="s">
        <v>124</v>
      </c>
      <c r="D20" s="843"/>
      <c r="E20" s="843"/>
      <c r="F20" s="843"/>
      <c r="G20" s="843"/>
      <c r="H20" s="304" t="s">
        <v>260</v>
      </c>
      <c r="I20" s="304" t="s">
        <v>261</v>
      </c>
      <c r="J20" s="844" t="s">
        <v>123</v>
      </c>
      <c r="K20" s="844"/>
      <c r="L20" s="845"/>
      <c r="M20" s="846"/>
      <c r="N20" s="95">
        <v>2023</v>
      </c>
      <c r="O20" s="95">
        <v>10</v>
      </c>
      <c r="P20" s="82"/>
    </row>
    <row r="21" spans="1:16" customFormat="1" ht="18" customHeight="1" thickBot="1">
      <c r="A21" s="857"/>
      <c r="B21" s="858"/>
      <c r="C21" s="858"/>
      <c r="D21" s="858"/>
      <c r="E21" s="858"/>
      <c r="F21" s="858"/>
      <c r="G21" s="858"/>
      <c r="H21" s="310"/>
      <c r="I21" s="310"/>
      <c r="J21" s="854"/>
      <c r="K21" s="854"/>
      <c r="L21" s="855" t="str">
        <f>IF(J21="","",IF(J21&lt;&gt;"",J21/5))</f>
        <v/>
      </c>
      <c r="M21" s="856"/>
      <c r="N21" s="91"/>
      <c r="O21" s="82"/>
      <c r="P21" s="82"/>
    </row>
    <row r="22" spans="1:16" customFormat="1" ht="54" customHeight="1" thickTop="1" thickBot="1">
      <c r="A22" s="58"/>
      <c r="B22" s="58"/>
      <c r="C22" s="58"/>
      <c r="D22" s="58"/>
      <c r="E22" s="58"/>
      <c r="F22" s="58"/>
      <c r="G22" s="58"/>
      <c r="H22" s="58"/>
      <c r="I22" s="58"/>
      <c r="J22" s="792" t="s">
        <v>49</v>
      </c>
      <c r="K22" s="793"/>
      <c r="L22" s="836" t="str">
        <f>IF(AND(L18="",L19="",L21=""),"",IF(OR(L18&lt;&gt;"",L19&lt;&gt;"",L21&lt;&gt;""),SUM(L18:M21)))</f>
        <v/>
      </c>
      <c r="M22" s="837"/>
      <c r="N22" s="82"/>
      <c r="O22" s="82"/>
      <c r="P22" s="82"/>
    </row>
    <row r="23" spans="1:16" customFormat="1" ht="18" customHeight="1" thickTop="1">
      <c r="A23" s="813" t="s">
        <v>51</v>
      </c>
      <c r="B23" s="814"/>
      <c r="C23" s="814"/>
      <c r="D23" s="814"/>
      <c r="E23" s="814"/>
      <c r="F23" s="814"/>
      <c r="G23" s="814"/>
      <c r="H23" s="814"/>
      <c r="I23" s="814"/>
      <c r="J23" s="814"/>
      <c r="K23" s="814"/>
      <c r="L23" s="814"/>
      <c r="M23" s="815"/>
      <c r="N23" s="82"/>
      <c r="O23" s="82"/>
      <c r="P23" s="82"/>
    </row>
    <row r="24" spans="1:16" customFormat="1" ht="18" customHeight="1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82"/>
      <c r="O24" s="82"/>
      <c r="P24" s="82"/>
    </row>
    <row r="25" spans="1:16" customFormat="1" ht="18" customHeight="1">
      <c r="A25" s="32" t="s">
        <v>1</v>
      </c>
      <c r="B25" s="791" t="s">
        <v>52</v>
      </c>
      <c r="C25" s="791"/>
      <c r="D25" s="791"/>
      <c r="E25" s="791"/>
      <c r="F25" s="791"/>
      <c r="G25" s="791"/>
      <c r="H25" s="791"/>
      <c r="I25" s="791"/>
      <c r="J25" s="791"/>
      <c r="K25" s="791"/>
      <c r="L25" s="791"/>
      <c r="M25" s="791"/>
      <c r="N25" s="82"/>
      <c r="O25" s="82"/>
      <c r="P25" s="82"/>
    </row>
    <row r="26" spans="1:16" customFormat="1" ht="18" customHeight="1">
      <c r="A26" s="32" t="s">
        <v>1</v>
      </c>
      <c r="B26" s="791" t="s">
        <v>102</v>
      </c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82"/>
      <c r="O26" s="82"/>
      <c r="P26" s="82"/>
    </row>
    <row r="27" spans="1:16" customFormat="1" ht="18" customHeight="1" thickBot="1">
      <c r="A27" s="32" t="s">
        <v>1</v>
      </c>
      <c r="B27" s="791" t="s">
        <v>53</v>
      </c>
      <c r="C27" s="791"/>
      <c r="D27" s="791"/>
      <c r="E27" s="791"/>
      <c r="F27" s="791"/>
      <c r="G27" s="791"/>
      <c r="H27" s="791"/>
      <c r="I27" s="791"/>
      <c r="J27" s="791"/>
      <c r="K27" s="791"/>
      <c r="L27" s="791"/>
      <c r="M27" s="791"/>
      <c r="N27" s="82"/>
      <c r="O27" s="82"/>
      <c r="P27" s="82"/>
    </row>
    <row r="28" spans="1:16" customFormat="1" ht="54" customHeight="1" thickTop="1" thickBot="1">
      <c r="A28" s="537" t="s">
        <v>81</v>
      </c>
      <c r="B28" s="483"/>
      <c r="C28" s="482" t="s">
        <v>82</v>
      </c>
      <c r="D28" s="538"/>
      <c r="E28" s="538"/>
      <c r="F28" s="538"/>
      <c r="G28" s="483"/>
      <c r="H28" s="817" t="s">
        <v>262</v>
      </c>
      <c r="I28" s="818"/>
      <c r="J28" s="482" t="s">
        <v>54</v>
      </c>
      <c r="K28" s="483"/>
      <c r="L28" s="482" t="s">
        <v>25</v>
      </c>
      <c r="M28" s="819"/>
      <c r="N28" s="82"/>
      <c r="O28" s="82"/>
      <c r="P28" s="82"/>
    </row>
    <row r="29" spans="1:16" customFormat="1" ht="18" customHeight="1" thickTop="1">
      <c r="A29" s="798"/>
      <c r="B29" s="799"/>
      <c r="C29" s="799"/>
      <c r="D29" s="799"/>
      <c r="E29" s="799"/>
      <c r="F29" s="799"/>
      <c r="G29" s="799"/>
      <c r="H29" s="824"/>
      <c r="I29" s="824"/>
      <c r="J29" s="805"/>
      <c r="K29" s="805"/>
      <c r="L29" s="822" t="str">
        <f>IF(J29&lt;&gt;"",1,IF(J29="",""))</f>
        <v/>
      </c>
      <c r="M29" s="823"/>
      <c r="N29" s="82"/>
      <c r="O29" s="95" t="s">
        <v>228</v>
      </c>
      <c r="P29" s="82"/>
    </row>
    <row r="30" spans="1:16" customFormat="1" ht="18" customHeight="1">
      <c r="A30" s="800"/>
      <c r="B30" s="801"/>
      <c r="C30" s="802"/>
      <c r="D30" s="802"/>
      <c r="E30" s="802"/>
      <c r="F30" s="802"/>
      <c r="G30" s="802"/>
      <c r="H30" s="803"/>
      <c r="I30" s="803"/>
      <c r="J30" s="797"/>
      <c r="K30" s="797"/>
      <c r="L30" s="811" t="str">
        <f>IF(J30&lt;&gt;"",1,IF(J30="",""))</f>
        <v/>
      </c>
      <c r="M30" s="812"/>
      <c r="N30" s="91"/>
      <c r="O30" s="95" t="s">
        <v>224</v>
      </c>
      <c r="P30" s="82"/>
    </row>
    <row r="31" spans="1:16" customFormat="1" ht="18" customHeight="1">
      <c r="A31" s="800"/>
      <c r="B31" s="801"/>
      <c r="C31" s="802"/>
      <c r="D31" s="802"/>
      <c r="E31" s="802"/>
      <c r="F31" s="802"/>
      <c r="G31" s="802"/>
      <c r="H31" s="803"/>
      <c r="I31" s="803"/>
      <c r="J31" s="797"/>
      <c r="K31" s="797"/>
      <c r="L31" s="811" t="str">
        <f t="shared" ref="L31:L42" si="0">IF(J31&lt;&gt;"",1,IF(J31="",""))</f>
        <v/>
      </c>
      <c r="M31" s="812"/>
      <c r="N31" s="82"/>
      <c r="O31" s="95" t="s">
        <v>230</v>
      </c>
      <c r="P31" s="82"/>
    </row>
    <row r="32" spans="1:16" customFormat="1" ht="18" customHeight="1">
      <c r="A32" s="804"/>
      <c r="B32" s="802"/>
      <c r="C32" s="802"/>
      <c r="D32" s="802"/>
      <c r="E32" s="802"/>
      <c r="F32" s="802"/>
      <c r="G32" s="802"/>
      <c r="H32" s="803"/>
      <c r="I32" s="803"/>
      <c r="J32" s="797"/>
      <c r="K32" s="797"/>
      <c r="L32" s="811" t="str">
        <f t="shared" si="0"/>
        <v/>
      </c>
      <c r="M32" s="812"/>
      <c r="N32" s="82"/>
      <c r="O32" s="95" t="s">
        <v>235</v>
      </c>
      <c r="P32" s="82"/>
    </row>
    <row r="33" spans="1:16" customFormat="1" ht="18" customHeight="1">
      <c r="A33" s="804"/>
      <c r="B33" s="802"/>
      <c r="C33" s="802"/>
      <c r="D33" s="802"/>
      <c r="E33" s="802"/>
      <c r="F33" s="802"/>
      <c r="G33" s="802"/>
      <c r="H33" s="803"/>
      <c r="I33" s="803"/>
      <c r="J33" s="797"/>
      <c r="K33" s="797"/>
      <c r="L33" s="811" t="str">
        <f t="shared" si="0"/>
        <v/>
      </c>
      <c r="M33" s="812"/>
      <c r="N33" s="82"/>
      <c r="O33" s="95" t="s">
        <v>152</v>
      </c>
      <c r="P33" s="82"/>
    </row>
    <row r="34" spans="1:16" customFormat="1" ht="18" customHeight="1">
      <c r="A34" s="804"/>
      <c r="B34" s="802"/>
      <c r="C34" s="802"/>
      <c r="D34" s="802"/>
      <c r="E34" s="802"/>
      <c r="F34" s="802"/>
      <c r="G34" s="802"/>
      <c r="H34" s="803"/>
      <c r="I34" s="803"/>
      <c r="J34" s="797"/>
      <c r="K34" s="797"/>
      <c r="L34" s="811" t="str">
        <f t="shared" si="0"/>
        <v/>
      </c>
      <c r="M34" s="812"/>
      <c r="N34" s="82"/>
      <c r="O34" s="82"/>
      <c r="P34" s="82"/>
    </row>
    <row r="35" spans="1:16" customFormat="1" ht="18" customHeight="1">
      <c r="A35" s="804"/>
      <c r="B35" s="802"/>
      <c r="C35" s="802"/>
      <c r="D35" s="802"/>
      <c r="E35" s="802"/>
      <c r="F35" s="802"/>
      <c r="G35" s="802"/>
      <c r="H35" s="803"/>
      <c r="I35" s="803"/>
      <c r="J35" s="797"/>
      <c r="K35" s="797"/>
      <c r="L35" s="811" t="str">
        <f t="shared" si="0"/>
        <v/>
      </c>
      <c r="M35" s="812"/>
      <c r="N35" s="82"/>
      <c r="O35" s="82"/>
      <c r="P35" s="82"/>
    </row>
    <row r="36" spans="1:16" customFormat="1" ht="18" customHeight="1">
      <c r="A36" s="800"/>
      <c r="B36" s="801"/>
      <c r="C36" s="816"/>
      <c r="D36" s="347"/>
      <c r="E36" s="347"/>
      <c r="F36" s="347"/>
      <c r="G36" s="801"/>
      <c r="H36" s="825"/>
      <c r="I36" s="826"/>
      <c r="J36" s="820"/>
      <c r="K36" s="821"/>
      <c r="L36" s="811" t="str">
        <f t="shared" si="0"/>
        <v/>
      </c>
      <c r="M36" s="812"/>
      <c r="N36" s="82"/>
      <c r="O36" s="82"/>
      <c r="P36" s="82"/>
    </row>
    <row r="37" spans="1:16" customFormat="1" ht="18" customHeight="1">
      <c r="A37" s="800"/>
      <c r="B37" s="801"/>
      <c r="C37" s="816"/>
      <c r="D37" s="347"/>
      <c r="E37" s="347"/>
      <c r="F37" s="347"/>
      <c r="G37" s="801"/>
      <c r="H37" s="825"/>
      <c r="I37" s="826"/>
      <c r="J37" s="820"/>
      <c r="K37" s="821"/>
      <c r="L37" s="811" t="str">
        <f t="shared" si="0"/>
        <v/>
      </c>
      <c r="M37" s="812"/>
      <c r="N37" s="82"/>
      <c r="O37" s="82"/>
      <c r="P37" s="82"/>
    </row>
    <row r="38" spans="1:16" customFormat="1" ht="18" customHeight="1">
      <c r="A38" s="800"/>
      <c r="B38" s="801"/>
      <c r="C38" s="816"/>
      <c r="D38" s="347"/>
      <c r="E38" s="347"/>
      <c r="F38" s="347"/>
      <c r="G38" s="801"/>
      <c r="H38" s="825"/>
      <c r="I38" s="826"/>
      <c r="J38" s="820"/>
      <c r="K38" s="821"/>
      <c r="L38" s="811" t="str">
        <f t="shared" si="0"/>
        <v/>
      </c>
      <c r="M38" s="812"/>
      <c r="N38" s="82"/>
      <c r="O38" s="82"/>
      <c r="P38" s="82"/>
    </row>
    <row r="39" spans="1:16" customFormat="1" ht="18" customHeight="1">
      <c r="A39" s="800"/>
      <c r="B39" s="801"/>
      <c r="C39" s="816"/>
      <c r="D39" s="347"/>
      <c r="E39" s="347"/>
      <c r="F39" s="347"/>
      <c r="G39" s="801"/>
      <c r="H39" s="825"/>
      <c r="I39" s="826"/>
      <c r="J39" s="820"/>
      <c r="K39" s="821"/>
      <c r="L39" s="811" t="str">
        <f t="shared" si="0"/>
        <v/>
      </c>
      <c r="M39" s="812"/>
      <c r="N39" s="82"/>
      <c r="O39" s="82"/>
      <c r="P39" s="82"/>
    </row>
    <row r="40" spans="1:16" customFormat="1" ht="18" customHeight="1">
      <c r="A40" s="800"/>
      <c r="B40" s="801"/>
      <c r="C40" s="816"/>
      <c r="D40" s="347"/>
      <c r="E40" s="347"/>
      <c r="F40" s="347"/>
      <c r="G40" s="801"/>
      <c r="H40" s="825"/>
      <c r="I40" s="826"/>
      <c r="J40" s="820"/>
      <c r="K40" s="821"/>
      <c r="L40" s="811" t="str">
        <f t="shared" si="0"/>
        <v/>
      </c>
      <c r="M40" s="812"/>
      <c r="N40" s="82"/>
      <c r="O40" s="82"/>
      <c r="P40" s="82"/>
    </row>
    <row r="41" spans="1:16" customFormat="1" ht="18" customHeight="1">
      <c r="A41" s="800"/>
      <c r="B41" s="801"/>
      <c r="C41" s="816"/>
      <c r="D41" s="347"/>
      <c r="E41" s="347"/>
      <c r="F41" s="347"/>
      <c r="G41" s="801"/>
      <c r="H41" s="825"/>
      <c r="I41" s="826"/>
      <c r="J41" s="820"/>
      <c r="K41" s="821"/>
      <c r="L41" s="811" t="str">
        <f t="shared" si="0"/>
        <v/>
      </c>
      <c r="M41" s="812"/>
      <c r="N41" s="82"/>
      <c r="O41" s="82"/>
      <c r="P41" s="82"/>
    </row>
    <row r="42" spans="1:16" customFormat="1" ht="18" customHeight="1">
      <c r="A42" s="800"/>
      <c r="B42" s="801"/>
      <c r="C42" s="816"/>
      <c r="D42" s="347"/>
      <c r="E42" s="347"/>
      <c r="F42" s="347"/>
      <c r="G42" s="801"/>
      <c r="H42" s="825"/>
      <c r="I42" s="826"/>
      <c r="J42" s="820"/>
      <c r="K42" s="821"/>
      <c r="L42" s="811" t="str">
        <f t="shared" si="0"/>
        <v/>
      </c>
      <c r="M42" s="812"/>
      <c r="N42" s="82"/>
      <c r="O42" s="82"/>
      <c r="P42" s="82"/>
    </row>
    <row r="43" spans="1:16" customFormat="1" ht="18" customHeight="1" thickBot="1">
      <c r="A43" s="828"/>
      <c r="B43" s="829"/>
      <c r="C43" s="829"/>
      <c r="D43" s="829"/>
      <c r="E43" s="829"/>
      <c r="F43" s="829"/>
      <c r="G43" s="829"/>
      <c r="H43" s="830"/>
      <c r="I43" s="830"/>
      <c r="J43" s="831"/>
      <c r="K43" s="831"/>
      <c r="L43" s="811" t="str">
        <f>IF(J43&lt;&gt;"",1,IF(J43="",""))</f>
        <v/>
      </c>
      <c r="M43" s="812"/>
      <c r="N43" s="82"/>
      <c r="O43" s="82"/>
      <c r="P43" s="82"/>
    </row>
    <row r="44" spans="1:16" customFormat="1" ht="54" customHeight="1" thickTop="1" thickBot="1">
      <c r="A44" s="58"/>
      <c r="B44" s="58"/>
      <c r="C44" s="58"/>
      <c r="D44" s="58"/>
      <c r="E44" s="58"/>
      <c r="F44" s="58"/>
      <c r="G44" s="58"/>
      <c r="H44" s="58"/>
      <c r="I44" s="58"/>
      <c r="J44" s="792" t="s">
        <v>49</v>
      </c>
      <c r="K44" s="808"/>
      <c r="L44" s="836" t="str" cm="1">
        <f t="array" ref="L44">IF(AND(L29:M43=""),"",IF(OR(L29:M43&lt;&gt;""),SUM(L29:M43)))</f>
        <v/>
      </c>
      <c r="M44" s="837"/>
      <c r="N44" s="82"/>
      <c r="O44" s="82"/>
      <c r="P44" s="82"/>
    </row>
    <row r="45" spans="1:16" customFormat="1" ht="18" customHeight="1" thickTop="1">
      <c r="A45" s="813" t="s">
        <v>55</v>
      </c>
      <c r="B45" s="814"/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5"/>
      <c r="N45" s="82"/>
      <c r="O45" s="82"/>
      <c r="P45" s="82"/>
    </row>
    <row r="46" spans="1:16" customFormat="1" ht="18" customHeight="1">
      <c r="A46" s="3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82"/>
      <c r="O46" s="82"/>
      <c r="P46" s="82"/>
    </row>
    <row r="47" spans="1:16" customFormat="1" ht="18" customHeight="1">
      <c r="A47" s="32" t="s">
        <v>1</v>
      </c>
      <c r="B47" s="838" t="s">
        <v>83</v>
      </c>
      <c r="C47" s="838"/>
      <c r="D47" s="838"/>
      <c r="E47" s="838"/>
      <c r="F47" s="838"/>
      <c r="G47" s="838"/>
      <c r="H47" s="838"/>
      <c r="I47" s="838"/>
      <c r="J47" s="838"/>
      <c r="K47" s="838"/>
      <c r="L47" s="838"/>
      <c r="M47" s="838"/>
      <c r="N47" s="82"/>
      <c r="O47" s="82"/>
      <c r="P47" s="82"/>
    </row>
    <row r="48" spans="1:16" customFormat="1" ht="18" customHeight="1">
      <c r="A48" s="32" t="s">
        <v>1</v>
      </c>
      <c r="B48" s="838" t="s">
        <v>137</v>
      </c>
      <c r="C48" s="838"/>
      <c r="D48" s="838"/>
      <c r="E48" s="838"/>
      <c r="F48" s="838"/>
      <c r="G48" s="838"/>
      <c r="H48" s="838"/>
      <c r="I48" s="838"/>
      <c r="J48" s="838"/>
      <c r="K48" s="838"/>
      <c r="L48" s="838"/>
      <c r="M48" s="838"/>
      <c r="N48" s="82"/>
      <c r="O48" s="82"/>
      <c r="P48" s="82"/>
    </row>
    <row r="49" spans="1:16" customFormat="1" ht="18" customHeight="1" thickBot="1">
      <c r="A49" s="32" t="s">
        <v>1</v>
      </c>
      <c r="B49" s="838" t="s">
        <v>209</v>
      </c>
      <c r="C49" s="838"/>
      <c r="D49" s="838"/>
      <c r="E49" s="838"/>
      <c r="F49" s="838"/>
      <c r="G49" s="838"/>
      <c r="H49" s="838"/>
      <c r="I49" s="838"/>
      <c r="J49" s="838"/>
      <c r="K49" s="838"/>
      <c r="L49" s="838"/>
      <c r="M49" s="838"/>
      <c r="N49" s="82"/>
      <c r="O49" s="82"/>
      <c r="P49" s="82"/>
    </row>
    <row r="50" spans="1:16" customFormat="1" ht="54" customHeight="1" thickTop="1" thickBot="1">
      <c r="A50" s="537" t="s">
        <v>72</v>
      </c>
      <c r="B50" s="483"/>
      <c r="C50" s="839" t="s">
        <v>56</v>
      </c>
      <c r="D50" s="840"/>
      <c r="E50" s="482" t="s">
        <v>263</v>
      </c>
      <c r="F50" s="483"/>
      <c r="G50" s="482" t="s">
        <v>84</v>
      </c>
      <c r="H50" s="483"/>
      <c r="I50" s="482" t="s">
        <v>85</v>
      </c>
      <c r="J50" s="483"/>
      <c r="K50" s="482" t="s">
        <v>5</v>
      </c>
      <c r="L50" s="483"/>
      <c r="M50" s="76" t="s">
        <v>25</v>
      </c>
      <c r="N50" s="82"/>
      <c r="O50" s="99" t="s">
        <v>56</v>
      </c>
      <c r="P50" s="98"/>
    </row>
    <row r="51" spans="1:16" customFormat="1" ht="18" customHeight="1" thickTop="1">
      <c r="A51" s="832" t="s">
        <v>165</v>
      </c>
      <c r="B51" s="833"/>
      <c r="C51" s="809" t="str">
        <f>IF(様式1!E9&lt;&gt;"",様式1!E9,IF(様式1!E9="",""))</f>
        <v/>
      </c>
      <c r="D51" s="809"/>
      <c r="E51" s="810" t="s">
        <v>173</v>
      </c>
      <c r="F51" s="810"/>
      <c r="G51" s="810" t="str">
        <f>IF(C51="2023年12月1日","2024年11月30日",IF(C51="2024年1月1日","2024年12月31日",IF(C51="","")))</f>
        <v/>
      </c>
      <c r="H51" s="810"/>
      <c r="I51" s="827"/>
      <c r="J51" s="827"/>
      <c r="K51" s="834"/>
      <c r="L51" s="835"/>
      <c r="M51" s="102"/>
      <c r="N51" s="293" t="s">
        <v>221</v>
      </c>
      <c r="O51" s="100" t="s">
        <v>149</v>
      </c>
    </row>
    <row r="52" spans="1:16" customFormat="1" ht="18" customHeight="1">
      <c r="A52" s="779"/>
      <c r="B52" s="778"/>
      <c r="C52" s="731"/>
      <c r="D52" s="733"/>
      <c r="E52" s="731"/>
      <c r="F52" s="733"/>
      <c r="G52" s="780"/>
      <c r="H52" s="782"/>
      <c r="I52" s="731"/>
      <c r="J52" s="733"/>
      <c r="K52" s="806"/>
      <c r="L52" s="807"/>
      <c r="M52" s="221" t="str">
        <f>IF(K52="","",IF(K52&lt;=0.24,0,IF(AND(K52&gt;=0.25,K52&lt;=0.74),1,IF(AND(K52&gt;=0.75,K52&lt;=1),2))))</f>
        <v/>
      </c>
      <c r="N52" s="95" t="s">
        <v>222</v>
      </c>
      <c r="O52" s="100" t="s">
        <v>150</v>
      </c>
    </row>
    <row r="53" spans="1:16" customFormat="1" ht="18" customHeight="1">
      <c r="A53" s="779"/>
      <c r="B53" s="778"/>
      <c r="C53" s="731"/>
      <c r="D53" s="733"/>
      <c r="E53" s="219"/>
      <c r="F53" s="220"/>
      <c r="G53" s="305"/>
      <c r="H53" s="306"/>
      <c r="I53" s="219"/>
      <c r="J53" s="220"/>
      <c r="K53" s="806"/>
      <c r="L53" s="807"/>
      <c r="M53" s="221" t="str">
        <f t="shared" ref="M53:M55" si="1">IF(K53="","",IF(K53&lt;=0.24,0,IF(AND(K53&gt;=0.25,K53&lt;=0.74),1,IF(AND(K53&gt;=0.75,K53&lt;=1),2))))</f>
        <v/>
      </c>
      <c r="N53" s="82"/>
      <c r="O53" s="100" t="s">
        <v>151</v>
      </c>
    </row>
    <row r="54" spans="1:16" customFormat="1" ht="18" customHeight="1">
      <c r="A54" s="779"/>
      <c r="B54" s="778"/>
      <c r="C54" s="731"/>
      <c r="D54" s="733"/>
      <c r="E54" s="219"/>
      <c r="F54" s="220"/>
      <c r="G54" s="305"/>
      <c r="H54" s="306"/>
      <c r="I54" s="219"/>
      <c r="J54" s="220"/>
      <c r="K54" s="806"/>
      <c r="L54" s="807"/>
      <c r="M54" s="221" t="str">
        <f t="shared" si="1"/>
        <v/>
      </c>
      <c r="N54" s="82"/>
      <c r="O54" s="100" t="s">
        <v>152</v>
      </c>
    </row>
    <row r="55" spans="1:16" customFormat="1" ht="18" customHeight="1">
      <c r="A55" s="779"/>
      <c r="B55" s="778"/>
      <c r="C55" s="731"/>
      <c r="D55" s="733"/>
      <c r="E55" s="731"/>
      <c r="F55" s="733"/>
      <c r="G55" s="780"/>
      <c r="H55" s="782"/>
      <c r="I55" s="731"/>
      <c r="J55" s="733"/>
      <c r="K55" s="806"/>
      <c r="L55" s="807"/>
      <c r="M55" s="221" t="str">
        <f t="shared" si="1"/>
        <v/>
      </c>
      <c r="N55" s="82"/>
      <c r="O55" s="225"/>
    </row>
    <row r="56" spans="1:16" customFormat="1" ht="18" customHeight="1" thickBot="1">
      <c r="A56" s="719"/>
      <c r="B56" s="727"/>
      <c r="C56" s="883"/>
      <c r="D56" s="884"/>
      <c r="E56" s="754"/>
      <c r="F56" s="756"/>
      <c r="G56" s="721"/>
      <c r="H56" s="723"/>
      <c r="I56" s="754"/>
      <c r="J56" s="756"/>
      <c r="K56" s="911"/>
      <c r="L56" s="912"/>
      <c r="M56" s="221" t="str">
        <f>IF(K56="","",IF(K56&lt;=0.24,0,IF(AND(K56&gt;=0.25,K56&lt;=0.74),1,IF(AND(K56&gt;=0.75,K56&lt;=1),2))))</f>
        <v/>
      </c>
      <c r="N56" s="91"/>
      <c r="O56" s="82"/>
      <c r="P56" s="82"/>
    </row>
    <row r="57" spans="1:16" customFormat="1" ht="18" customHeight="1">
      <c r="A57" s="888"/>
      <c r="B57" s="724"/>
      <c r="C57" s="725"/>
      <c r="D57" s="725"/>
      <c r="E57" s="725"/>
      <c r="F57" s="725"/>
      <c r="G57" s="725"/>
      <c r="H57" s="725"/>
      <c r="I57" s="725"/>
      <c r="J57" s="757"/>
      <c r="K57" s="758" t="s">
        <v>125</v>
      </c>
      <c r="L57" s="759"/>
      <c r="M57" s="223" t="str" cm="1">
        <f t="array" ref="M57">IF(AND(M52:M56=""),"",IF(OR(M52:M56&lt;&gt;""),SUM(M52:M56)))</f>
        <v/>
      </c>
      <c r="N57" s="82"/>
      <c r="O57" s="82"/>
      <c r="P57" s="82"/>
    </row>
    <row r="58" spans="1:16" customFormat="1" ht="18" customHeight="1" thickBot="1">
      <c r="A58" s="885" t="s">
        <v>155</v>
      </c>
      <c r="B58" s="739"/>
      <c r="C58" s="742" t="str">
        <f>IF(C51="2023年12月1日","2024年12月1日",IF(C51="2024年1月1日","2025年1月1日",IF(C51="","")))</f>
        <v/>
      </c>
      <c r="D58" s="742"/>
      <c r="E58" s="916" t="s">
        <v>173</v>
      </c>
      <c r="F58" s="916"/>
      <c r="G58" s="916" t="str">
        <f>IF(C58="2024年12月1日","2025年11月30日",IF(C58="2025年1月1日","2025年12月31日",IF(C58="","")))</f>
        <v/>
      </c>
      <c r="H58" s="916"/>
      <c r="I58" s="921"/>
      <c r="J58" s="922"/>
      <c r="K58" s="917" t="s">
        <v>126</v>
      </c>
      <c r="L58" s="918"/>
      <c r="M58" s="224" t="str">
        <f>IF(M57="","",IF(M57&gt;=2,2,IF(M57&lt;2,M57)))</f>
        <v/>
      </c>
      <c r="N58" s="82"/>
      <c r="O58" s="82"/>
      <c r="P58" s="82"/>
    </row>
    <row r="59" spans="1:16" customFormat="1" ht="18" customHeight="1">
      <c r="A59" s="886"/>
      <c r="B59" s="887"/>
      <c r="C59" s="743"/>
      <c r="D59" s="745"/>
      <c r="E59" s="743"/>
      <c r="F59" s="745"/>
      <c r="G59" s="889"/>
      <c r="H59" s="890"/>
      <c r="I59" s="743"/>
      <c r="J59" s="745"/>
      <c r="K59" s="919"/>
      <c r="L59" s="920"/>
      <c r="M59" s="221" t="str">
        <f>IF(K59="","",IF(K59&lt;=0.24,0,IF(AND(K59&gt;=0.25,K59&lt;=0.74),1,IF(AND(K59&gt;=0.75,K59&lt;=1),2))))</f>
        <v/>
      </c>
      <c r="N59" s="91"/>
      <c r="O59" s="82"/>
      <c r="P59" s="82"/>
    </row>
    <row r="60" spans="1:16" customFormat="1" ht="18" customHeight="1">
      <c r="A60" s="728"/>
      <c r="B60" s="730"/>
      <c r="C60" s="731"/>
      <c r="D60" s="733"/>
      <c r="E60" s="731"/>
      <c r="F60" s="733"/>
      <c r="G60" s="780"/>
      <c r="H60" s="782"/>
      <c r="I60" s="731"/>
      <c r="J60" s="733"/>
      <c r="K60" s="893"/>
      <c r="L60" s="894"/>
      <c r="M60" s="221" t="str">
        <f>IF(K60="","",IF(K60&lt;=0.24,0,IF(AND(K60&gt;=0.25,K60&lt;=0.74),1,IF(AND(K60&gt;=0.75,K60&lt;=1),2))))</f>
        <v/>
      </c>
      <c r="N60" s="82"/>
      <c r="O60" s="82"/>
      <c r="P60" s="82"/>
    </row>
    <row r="61" spans="1:16" customFormat="1" ht="18" customHeight="1">
      <c r="A61" s="728"/>
      <c r="B61" s="730"/>
      <c r="C61" s="731"/>
      <c r="D61" s="733"/>
      <c r="E61" s="219"/>
      <c r="F61" s="220"/>
      <c r="G61" s="305"/>
      <c r="H61" s="306"/>
      <c r="I61" s="219"/>
      <c r="J61" s="220"/>
      <c r="K61" s="893"/>
      <c r="L61" s="894"/>
      <c r="M61" s="221" t="str">
        <f t="shared" ref="M61:M62" si="2">IF(K61="","",IF(K61&lt;=0.24,0,IF(AND(K61&gt;=0.25,K61&lt;=0.74),1,IF(AND(K61&gt;=0.75,K61&lt;=1),2))))</f>
        <v/>
      </c>
      <c r="N61" s="82"/>
      <c r="O61" s="82"/>
      <c r="P61" s="82"/>
    </row>
    <row r="62" spans="1:16" customFormat="1" ht="18" customHeight="1">
      <c r="A62" s="728"/>
      <c r="B62" s="730"/>
      <c r="C62" s="731"/>
      <c r="D62" s="733"/>
      <c r="E62" s="731"/>
      <c r="F62" s="733"/>
      <c r="G62" s="780"/>
      <c r="H62" s="782"/>
      <c r="I62" s="731"/>
      <c r="J62" s="733"/>
      <c r="K62" s="893"/>
      <c r="L62" s="894"/>
      <c r="M62" s="221" t="str">
        <f t="shared" si="2"/>
        <v/>
      </c>
      <c r="N62" s="82"/>
      <c r="O62" s="82"/>
      <c r="P62" s="82"/>
    </row>
    <row r="63" spans="1:16" customFormat="1" ht="18" customHeight="1" thickBot="1">
      <c r="A63" s="746"/>
      <c r="B63" s="891"/>
      <c r="C63" s="883"/>
      <c r="D63" s="884"/>
      <c r="E63" s="754"/>
      <c r="F63" s="756"/>
      <c r="G63" s="721"/>
      <c r="H63" s="723"/>
      <c r="I63" s="754"/>
      <c r="J63" s="756"/>
      <c r="K63" s="896"/>
      <c r="L63" s="897"/>
      <c r="M63" s="221" t="str">
        <f>IF(K63="","",IF(K63&lt;=0.24,0,IF(AND(K63&gt;=0.25,K63&lt;=0.74),1,IF(AND(K63&gt;=0.75,K63&lt;=1),2))))</f>
        <v/>
      </c>
      <c r="N63" s="82"/>
      <c r="O63" s="82"/>
      <c r="P63" s="82"/>
    </row>
    <row r="64" spans="1:16" customFormat="1" ht="18" customHeight="1">
      <c r="A64" s="724"/>
      <c r="B64" s="724"/>
      <c r="C64" s="725"/>
      <c r="D64" s="725"/>
      <c r="E64" s="725"/>
      <c r="F64" s="725"/>
      <c r="G64" s="725"/>
      <c r="H64" s="725"/>
      <c r="I64" s="725"/>
      <c r="J64" s="757"/>
      <c r="K64" s="758" t="s">
        <v>127</v>
      </c>
      <c r="L64" s="759"/>
      <c r="M64" s="223" t="str" cm="1">
        <f t="array" ref="M64">IF(AND(M59:M63=""),"",IF(OR(M59:M63&lt;&gt;""),SUM(M59:M63)))</f>
        <v/>
      </c>
      <c r="N64" s="82"/>
      <c r="O64" s="82"/>
      <c r="P64" s="82"/>
    </row>
    <row r="65" spans="1:16" customFormat="1" ht="18" customHeight="1" thickBot="1">
      <c r="A65" s="772"/>
      <c r="B65" s="772"/>
      <c r="C65" s="786"/>
      <c r="D65" s="786"/>
      <c r="E65" s="786"/>
      <c r="F65" s="786"/>
      <c r="G65" s="786"/>
      <c r="H65" s="786"/>
      <c r="I65" s="786"/>
      <c r="J65" s="787"/>
      <c r="K65" s="760" t="s">
        <v>128</v>
      </c>
      <c r="L65" s="761"/>
      <c r="M65" s="226" t="str">
        <f>IF(M64="","",IF(M64&gt;=2,2,IF(M64&lt;2,M64)))</f>
        <v/>
      </c>
      <c r="N65" s="265"/>
      <c r="O65" s="82"/>
      <c r="P65" s="82"/>
    </row>
    <row r="66" spans="1:16" customFormat="1" ht="54" customHeight="1" thickTop="1" thickBot="1">
      <c r="A66" s="794"/>
      <c r="B66" s="794"/>
      <c r="C66" s="794"/>
      <c r="D66" s="794"/>
      <c r="E66" s="794"/>
      <c r="F66" s="794"/>
      <c r="G66" s="794"/>
      <c r="H66" s="794"/>
      <c r="I66" s="794"/>
      <c r="J66" s="895"/>
      <c r="K66" s="792" t="s">
        <v>136</v>
      </c>
      <c r="L66" s="808"/>
      <c r="M66" s="227" t="str">
        <f>IF(AND(M58="",M65=""),"",IF(AND(M58&lt;&gt;"",M65=""),M58,IF(AND(M58="",M65&lt;&gt;""),M65,IF(AND(M58&lt;&gt;"",M65&lt;&gt;""),M58+M65))))</f>
        <v/>
      </c>
      <c r="N66" s="82"/>
      <c r="O66" s="82"/>
      <c r="P66" s="82"/>
    </row>
    <row r="67" spans="1:16" customFormat="1" ht="18" customHeight="1" thickTop="1">
      <c r="A67" s="571" t="s">
        <v>89</v>
      </c>
      <c r="B67" s="572"/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870"/>
      <c r="N67" s="82"/>
      <c r="O67" s="82"/>
      <c r="P67" s="82"/>
    </row>
    <row r="68" spans="1:16" customFormat="1" ht="18" customHeight="1">
      <c r="A68" s="32"/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N68" s="82"/>
      <c r="O68" s="82"/>
      <c r="P68" s="82"/>
    </row>
    <row r="69" spans="1:16" customFormat="1" ht="18" customHeight="1">
      <c r="A69" s="32" t="s">
        <v>1</v>
      </c>
      <c r="B69" s="791" t="s">
        <v>57</v>
      </c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N69" s="82"/>
      <c r="O69" s="82"/>
      <c r="P69" s="82"/>
    </row>
    <row r="70" spans="1:16" customFormat="1" ht="18" customHeight="1">
      <c r="A70" s="32" t="s">
        <v>1</v>
      </c>
      <c r="B70" s="791" t="s">
        <v>208</v>
      </c>
      <c r="C70" s="791"/>
      <c r="D70" s="791"/>
      <c r="E70" s="791"/>
      <c r="F70" s="791"/>
      <c r="G70" s="791"/>
      <c r="H70" s="791"/>
      <c r="I70" s="791"/>
      <c r="J70" s="791"/>
      <c r="K70" s="791"/>
      <c r="L70" s="791"/>
      <c r="M70" s="791"/>
      <c r="N70" s="82"/>
      <c r="O70" s="82"/>
      <c r="P70" s="82"/>
    </row>
    <row r="71" spans="1:16" customFormat="1" ht="18" customHeight="1" thickBot="1">
      <c r="A71" s="57"/>
      <c r="B71" s="859"/>
      <c r="C71" s="859"/>
      <c r="D71" s="859"/>
      <c r="E71" s="859"/>
      <c r="F71" s="859"/>
      <c r="G71" s="859"/>
      <c r="H71" s="859"/>
      <c r="I71" s="859"/>
      <c r="J71" s="859"/>
      <c r="K71" s="859"/>
      <c r="L71" s="859"/>
      <c r="M71" s="859"/>
      <c r="N71" s="82"/>
      <c r="O71" s="82"/>
      <c r="P71" s="82"/>
    </row>
    <row r="72" spans="1:16" customFormat="1" ht="54" customHeight="1" thickTop="1" thickBot="1">
      <c r="A72" s="613" t="s">
        <v>86</v>
      </c>
      <c r="B72" s="453"/>
      <c r="C72" s="453"/>
      <c r="D72" s="451" t="s">
        <v>264</v>
      </c>
      <c r="E72" s="453"/>
      <c r="F72" s="452"/>
      <c r="G72" s="451" t="s">
        <v>94</v>
      </c>
      <c r="H72" s="452"/>
      <c r="I72" s="451" t="s">
        <v>93</v>
      </c>
      <c r="J72" s="453"/>
      <c r="K72" s="453"/>
      <c r="L72" s="452"/>
      <c r="M72" s="76" t="s">
        <v>25</v>
      </c>
      <c r="N72" s="82"/>
      <c r="O72" s="82"/>
      <c r="P72" s="82"/>
    </row>
    <row r="73" spans="1:16" customFormat="1" ht="18" customHeight="1" thickTop="1">
      <c r="A73" s="908" t="s">
        <v>138</v>
      </c>
      <c r="B73" s="909"/>
      <c r="C73" s="909"/>
      <c r="D73" s="906" t="str">
        <f>IF(様式1!E9&lt;&gt;"",様式1!E9,IF(様式1!E9="",""))</f>
        <v/>
      </c>
      <c r="E73" s="906"/>
      <c r="F73" s="125" t="s">
        <v>173</v>
      </c>
      <c r="G73" s="907" t="str">
        <f>IF(D73="2023年12月1日","2024年11月30日",IF(D73="2024年1月1日","2024年12月31日",IF(D73="","")))</f>
        <v/>
      </c>
      <c r="H73" s="907"/>
      <c r="I73" s="361"/>
      <c r="J73" s="361"/>
      <c r="K73" s="361"/>
      <c r="L73" s="910"/>
      <c r="M73" s="103"/>
      <c r="N73" s="82"/>
      <c r="O73" s="82"/>
    </row>
    <row r="74" spans="1:16" customFormat="1" ht="18" customHeight="1">
      <c r="A74" s="779"/>
      <c r="B74" s="777"/>
      <c r="C74" s="777"/>
      <c r="D74" s="851"/>
      <c r="E74" s="852"/>
      <c r="F74" s="853"/>
      <c r="G74" s="734"/>
      <c r="H74" s="735"/>
      <c r="I74" s="776"/>
      <c r="J74" s="777"/>
      <c r="K74" s="777"/>
      <c r="L74" s="778"/>
      <c r="M74" s="221" t="str">
        <f>IF(I74&lt;&gt;"",1,IF(I74="",""))</f>
        <v/>
      </c>
      <c r="N74" s="91"/>
      <c r="O74" s="82"/>
    </row>
    <row r="75" spans="1:16" customFormat="1" ht="18" customHeight="1">
      <c r="A75" s="779"/>
      <c r="B75" s="777"/>
      <c r="C75" s="777"/>
      <c r="D75" s="731"/>
      <c r="E75" s="732"/>
      <c r="F75" s="733"/>
      <c r="G75" s="734"/>
      <c r="H75" s="735"/>
      <c r="I75" s="776"/>
      <c r="J75" s="777"/>
      <c r="K75" s="777"/>
      <c r="L75" s="778"/>
      <c r="M75" s="221" t="str">
        <f t="shared" ref="M75:M77" si="3">IF(I75&lt;&gt;"",1,IF(I75="",""))</f>
        <v/>
      </c>
      <c r="N75" s="82"/>
      <c r="O75" s="82"/>
    </row>
    <row r="76" spans="1:16" customFormat="1" ht="18" customHeight="1">
      <c r="A76" s="779"/>
      <c r="B76" s="777"/>
      <c r="C76" s="777"/>
      <c r="D76" s="731"/>
      <c r="E76" s="732"/>
      <c r="F76" s="733"/>
      <c r="G76" s="734"/>
      <c r="H76" s="735"/>
      <c r="I76" s="776"/>
      <c r="J76" s="777"/>
      <c r="K76" s="777"/>
      <c r="L76" s="778"/>
      <c r="M76" s="221" t="str">
        <f t="shared" si="3"/>
        <v/>
      </c>
      <c r="N76" s="91"/>
      <c r="O76" s="82"/>
    </row>
    <row r="77" spans="1:16" customFormat="1" ht="18" customHeight="1">
      <c r="A77" s="779"/>
      <c r="B77" s="777"/>
      <c r="C77" s="777"/>
      <c r="D77" s="731"/>
      <c r="E77" s="732"/>
      <c r="F77" s="733"/>
      <c r="G77" s="734"/>
      <c r="H77" s="735"/>
      <c r="I77" s="776"/>
      <c r="J77" s="777"/>
      <c r="K77" s="777"/>
      <c r="L77" s="778"/>
      <c r="M77" s="221" t="str">
        <f t="shared" si="3"/>
        <v/>
      </c>
      <c r="N77" s="82"/>
      <c r="O77" s="82"/>
    </row>
    <row r="78" spans="1:16" customFormat="1" ht="18" customHeight="1" thickBot="1">
      <c r="A78" s="719"/>
      <c r="B78" s="720"/>
      <c r="C78" s="727"/>
      <c r="D78" s="754"/>
      <c r="E78" s="755"/>
      <c r="F78" s="756"/>
      <c r="G78" s="901"/>
      <c r="H78" s="902"/>
      <c r="I78" s="726"/>
      <c r="J78" s="720"/>
      <c r="K78" s="720"/>
      <c r="L78" s="727"/>
      <c r="M78" s="222" t="str">
        <f>IF(I78&lt;&gt;"",1,IF(I78="",""))</f>
        <v/>
      </c>
      <c r="N78" s="82"/>
      <c r="O78" s="82"/>
      <c r="P78" s="82"/>
    </row>
    <row r="79" spans="1:16" customFormat="1" ht="18" customHeight="1">
      <c r="A79" s="724"/>
      <c r="B79" s="724"/>
      <c r="C79" s="724"/>
      <c r="D79" s="725"/>
      <c r="E79" s="725"/>
      <c r="F79" s="725"/>
      <c r="G79" s="725"/>
      <c r="H79" s="757"/>
      <c r="I79" s="751" t="s">
        <v>125</v>
      </c>
      <c r="J79" s="752"/>
      <c r="K79" s="752"/>
      <c r="L79" s="753"/>
      <c r="M79" s="228" t="str" cm="1">
        <f t="array" ref="M79">IF(AND(M74:M78=""),"",IF(OR(M74:M78&lt;&gt;""),SUM(M74:M78)))</f>
        <v/>
      </c>
      <c r="N79" s="82"/>
      <c r="O79" s="82"/>
      <c r="P79" s="82"/>
    </row>
    <row r="80" spans="1:16" customFormat="1" ht="18" customHeight="1" thickBot="1">
      <c r="A80" s="739" t="s">
        <v>155</v>
      </c>
      <c r="B80" s="739"/>
      <c r="C80" s="739"/>
      <c r="D80" s="742" t="str">
        <f>IF(D73="2023年12月1日","2024年12月1日",IF(D73="2024年1月1日","2025年1月1日",IF(D73="","")))</f>
        <v/>
      </c>
      <c r="E80" s="742"/>
      <c r="F80" s="124" t="s">
        <v>173</v>
      </c>
      <c r="G80" s="742" t="str">
        <f>IF(D80="2024年12月1日","2025年11月30日",IF(D80="2025年1月1日","2025年12月31日",IF(D80="","")))</f>
        <v/>
      </c>
      <c r="H80" s="892"/>
      <c r="I80" s="898" t="s">
        <v>140</v>
      </c>
      <c r="J80" s="899"/>
      <c r="K80" s="899"/>
      <c r="L80" s="900"/>
      <c r="M80" s="229" t="str">
        <f>IF(M79="","",IF(M79&gt;=1,1,IF(M79&lt;1,M79)))</f>
        <v/>
      </c>
      <c r="N80" s="82"/>
      <c r="O80" s="82"/>
      <c r="P80" s="82"/>
    </row>
    <row r="81" spans="1:19" customFormat="1" ht="18" customHeight="1">
      <c r="A81" s="740"/>
      <c r="B81" s="741"/>
      <c r="C81" s="741"/>
      <c r="D81" s="743"/>
      <c r="E81" s="744"/>
      <c r="F81" s="745"/>
      <c r="G81" s="849"/>
      <c r="H81" s="850"/>
      <c r="I81" s="903"/>
      <c r="J81" s="904"/>
      <c r="K81" s="904"/>
      <c r="L81" s="905"/>
      <c r="M81" s="221" t="str">
        <f>IF(I81&lt;&gt;"",1,IF(I81="",""))</f>
        <v/>
      </c>
      <c r="N81" s="82"/>
      <c r="O81" s="82"/>
      <c r="P81" s="82"/>
    </row>
    <row r="82" spans="1:19" customFormat="1" ht="18" customHeight="1">
      <c r="A82" s="728"/>
      <c r="B82" s="729"/>
      <c r="C82" s="729"/>
      <c r="D82" s="731"/>
      <c r="E82" s="732"/>
      <c r="F82" s="733"/>
      <c r="G82" s="734"/>
      <c r="H82" s="735"/>
      <c r="I82" s="736"/>
      <c r="J82" s="737"/>
      <c r="K82" s="737"/>
      <c r="L82" s="738"/>
      <c r="M82" s="221" t="str">
        <f>IF(I82&lt;&gt;"",1,IF(I82="",""))</f>
        <v/>
      </c>
      <c r="N82" s="82"/>
      <c r="O82" s="82"/>
      <c r="P82" s="82"/>
    </row>
    <row r="83" spans="1:19" customFormat="1" ht="18" customHeight="1">
      <c r="A83" s="728"/>
      <c r="B83" s="729"/>
      <c r="C83" s="730"/>
      <c r="D83" s="731"/>
      <c r="E83" s="732"/>
      <c r="F83" s="733"/>
      <c r="G83" s="734"/>
      <c r="H83" s="735"/>
      <c r="I83" s="736"/>
      <c r="J83" s="737"/>
      <c r="K83" s="737"/>
      <c r="L83" s="738"/>
      <c r="M83" s="221" t="str">
        <f t="shared" ref="M83:M84" si="4">IF(I83&lt;&gt;"",1,IF(I83="",""))</f>
        <v/>
      </c>
      <c r="N83" s="82"/>
      <c r="O83" s="82"/>
      <c r="P83" s="82"/>
    </row>
    <row r="84" spans="1:19" customFormat="1" ht="18" customHeight="1">
      <c r="A84" s="728"/>
      <c r="B84" s="729"/>
      <c r="C84" s="729"/>
      <c r="D84" s="731"/>
      <c r="E84" s="732"/>
      <c r="F84" s="733"/>
      <c r="G84" s="734"/>
      <c r="H84" s="735"/>
      <c r="I84" s="736"/>
      <c r="J84" s="737"/>
      <c r="K84" s="737"/>
      <c r="L84" s="738"/>
      <c r="M84" s="221" t="str">
        <f t="shared" si="4"/>
        <v/>
      </c>
      <c r="N84" s="82"/>
      <c r="O84" s="82"/>
      <c r="P84" s="82"/>
    </row>
    <row r="85" spans="1:19" customFormat="1" ht="18" customHeight="1" thickBot="1">
      <c r="A85" s="746"/>
      <c r="B85" s="747"/>
      <c r="C85" s="747"/>
      <c r="D85" s="754"/>
      <c r="E85" s="755"/>
      <c r="F85" s="756"/>
      <c r="G85" s="901"/>
      <c r="H85" s="902"/>
      <c r="I85" s="748"/>
      <c r="J85" s="749"/>
      <c r="K85" s="749"/>
      <c r="L85" s="750"/>
      <c r="M85" s="222" t="str">
        <f>IF(I85&lt;&gt;"",1,IF(I85="",""))</f>
        <v/>
      </c>
      <c r="N85" s="82"/>
      <c r="O85" s="82"/>
      <c r="P85" s="82"/>
    </row>
    <row r="86" spans="1:19" customFormat="1" ht="18" customHeight="1">
      <c r="A86" s="724"/>
      <c r="B86" s="724"/>
      <c r="C86" s="724"/>
      <c r="D86" s="725"/>
      <c r="E86" s="725"/>
      <c r="F86" s="725"/>
      <c r="G86" s="725"/>
      <c r="H86" s="757"/>
      <c r="I86" s="751" t="s">
        <v>127</v>
      </c>
      <c r="J86" s="752"/>
      <c r="K86" s="752"/>
      <c r="L86" s="753"/>
      <c r="M86" s="228" t="str" cm="1">
        <f t="array" ref="M86">IF(AND(M81:M85=""),"",IF(OR(M81:M85&lt;&gt;""),SUM(M81:M85)))</f>
        <v/>
      </c>
      <c r="N86" s="82"/>
      <c r="O86" s="82"/>
      <c r="P86" s="82"/>
    </row>
    <row r="87" spans="1:19" customFormat="1" ht="18" customHeight="1" thickBot="1">
      <c r="A87" s="772"/>
      <c r="B87" s="772"/>
      <c r="C87" s="772"/>
      <c r="D87" s="786"/>
      <c r="E87" s="786"/>
      <c r="F87" s="786"/>
      <c r="G87" s="786"/>
      <c r="H87" s="787"/>
      <c r="I87" s="930" t="s">
        <v>128</v>
      </c>
      <c r="J87" s="931"/>
      <c r="K87" s="931"/>
      <c r="L87" s="932"/>
      <c r="M87" s="230" t="str">
        <f>IF(M86="","",IF(M86&gt;=1,1,IF(M86&lt;1,M86)))</f>
        <v/>
      </c>
      <c r="N87" s="82"/>
      <c r="O87" s="82"/>
      <c r="P87" s="82"/>
    </row>
    <row r="88" spans="1:19" customFormat="1" ht="54" customHeight="1" thickTop="1" thickBot="1">
      <c r="A88" s="794"/>
      <c r="B88" s="794"/>
      <c r="C88" s="794"/>
      <c r="D88" s="794"/>
      <c r="E88" s="794"/>
      <c r="F88" s="794"/>
      <c r="G88" s="794"/>
      <c r="H88" s="794"/>
      <c r="I88" s="795"/>
      <c r="J88" s="796"/>
      <c r="K88" s="792" t="s">
        <v>139</v>
      </c>
      <c r="L88" s="793"/>
      <c r="M88" s="231" t="str">
        <f>IF(AND(M80="",M87=""),"",IF(AND(M80&lt;&gt;"",M87=""),M80,IF(AND(M80="",M87&lt;&gt;""),M87,IF(AND(M80&lt;&gt;"",M87&lt;&gt;""),M80+M87))))</f>
        <v/>
      </c>
      <c r="N88" s="82"/>
      <c r="O88" s="82"/>
      <c r="P88" s="82"/>
    </row>
    <row r="89" spans="1:19" s="4" customFormat="1" ht="18" customHeight="1" thickTop="1">
      <c r="A89" s="783" t="s">
        <v>103</v>
      </c>
      <c r="B89" s="784"/>
      <c r="C89" s="784"/>
      <c r="D89" s="784"/>
      <c r="E89" s="784"/>
      <c r="F89" s="784"/>
      <c r="G89" s="784"/>
      <c r="H89" s="784"/>
      <c r="I89" s="784"/>
      <c r="J89" s="784"/>
      <c r="K89" s="462"/>
      <c r="L89" s="462"/>
      <c r="M89" s="463"/>
      <c r="N89" s="86"/>
      <c r="O89" s="85"/>
      <c r="P89" s="85"/>
      <c r="Q89" s="13"/>
      <c r="R89" s="13"/>
      <c r="S89" s="13"/>
    </row>
    <row r="90" spans="1:19" s="4" customFormat="1" ht="18" customHeight="1">
      <c r="A90" s="61"/>
      <c r="B90" s="785"/>
      <c r="C90" s="785"/>
      <c r="D90" s="785"/>
      <c r="E90" s="785"/>
      <c r="F90" s="785"/>
      <c r="G90" s="785"/>
      <c r="H90" s="785"/>
      <c r="I90" s="785"/>
      <c r="J90" s="785"/>
      <c r="K90" s="785"/>
      <c r="L90" s="785"/>
      <c r="M90" s="785"/>
      <c r="N90" s="85"/>
      <c r="O90" s="85"/>
      <c r="P90" s="85"/>
      <c r="Q90" s="13"/>
      <c r="R90" s="13"/>
      <c r="S90" s="13"/>
    </row>
    <row r="91" spans="1:19" s="4" customFormat="1" ht="18" customHeight="1">
      <c r="A91" s="42" t="s">
        <v>1</v>
      </c>
      <c r="B91" s="791" t="s">
        <v>95</v>
      </c>
      <c r="C91" s="791"/>
      <c r="D91" s="791"/>
      <c r="E91" s="791"/>
      <c r="F91" s="791"/>
      <c r="G91" s="791"/>
      <c r="H91" s="791"/>
      <c r="I91" s="791"/>
      <c r="J91" s="791"/>
      <c r="K91" s="791"/>
      <c r="L91" s="791"/>
      <c r="M91" s="791"/>
      <c r="N91" s="85"/>
      <c r="O91" s="85"/>
      <c r="P91" s="85"/>
      <c r="Q91" s="13"/>
      <c r="R91" s="13"/>
      <c r="S91" s="13"/>
    </row>
    <row r="92" spans="1:19" s="4" customFormat="1" ht="18" customHeight="1">
      <c r="A92" s="42" t="s">
        <v>1</v>
      </c>
      <c r="B92" s="77" t="s">
        <v>210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85"/>
      <c r="O92" s="85"/>
      <c r="P92" s="85"/>
      <c r="Q92" s="13"/>
      <c r="R92" s="13"/>
      <c r="S92" s="13"/>
    </row>
    <row r="93" spans="1:19" s="4" customFormat="1" ht="18" customHeight="1" thickBot="1">
      <c r="A93" s="62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85"/>
      <c r="O93" s="85"/>
      <c r="P93" s="85"/>
      <c r="Q93" s="13"/>
      <c r="R93" s="13"/>
      <c r="S93" s="13"/>
    </row>
    <row r="94" spans="1:19" customFormat="1" ht="54" customHeight="1" thickTop="1" thickBot="1">
      <c r="A94" s="613" t="s">
        <v>59</v>
      </c>
      <c r="B94" s="453"/>
      <c r="C94" s="453"/>
      <c r="D94" s="451" t="s">
        <v>58</v>
      </c>
      <c r="E94" s="453"/>
      <c r="F94" s="453"/>
      <c r="G94" s="452"/>
      <c r="H94" s="451" t="s">
        <v>96</v>
      </c>
      <c r="I94" s="453"/>
      <c r="J94" s="453"/>
      <c r="K94" s="453"/>
      <c r="L94" s="452"/>
      <c r="M94" s="76" t="s">
        <v>25</v>
      </c>
      <c r="N94" s="82"/>
      <c r="O94" s="82"/>
      <c r="P94" s="82"/>
    </row>
    <row r="95" spans="1:19" customFormat="1" ht="18" customHeight="1" thickTop="1">
      <c r="A95" s="788" t="s">
        <v>138</v>
      </c>
      <c r="B95" s="789"/>
      <c r="C95" s="789"/>
      <c r="D95" s="790" t="str">
        <f>IF(様式1!E9&lt;&gt;"",様式1!E9,IF(様式1!E9="",""))</f>
        <v/>
      </c>
      <c r="E95" s="790"/>
      <c r="F95" s="126" t="s">
        <v>173</v>
      </c>
      <c r="G95" s="790" t="str">
        <f>IF(D95="2023年12月1日","2024年11月30日",IF(D95="2024年1月1日","2024年12月31日",IF(D95="","")))</f>
        <v/>
      </c>
      <c r="H95" s="790"/>
      <c r="I95" s="127"/>
      <c r="J95" s="127"/>
      <c r="K95" s="127"/>
      <c r="L95" s="128"/>
      <c r="M95" s="103"/>
      <c r="N95" s="91"/>
      <c r="O95" s="82"/>
      <c r="P95" s="110"/>
    </row>
    <row r="96" spans="1:19" customFormat="1" ht="18" customHeight="1">
      <c r="A96" s="779"/>
      <c r="B96" s="777"/>
      <c r="C96" s="777"/>
      <c r="D96" s="780"/>
      <c r="E96" s="781"/>
      <c r="F96" s="781"/>
      <c r="G96" s="782"/>
      <c r="H96" s="736"/>
      <c r="I96" s="737"/>
      <c r="J96" s="737"/>
      <c r="K96" s="737"/>
      <c r="L96" s="738"/>
      <c r="M96" s="221" t="str">
        <f>IF(H96&lt;&gt;"",1,IF(H96="",""))</f>
        <v/>
      </c>
      <c r="N96" s="82"/>
      <c r="O96" s="82"/>
      <c r="P96" s="110"/>
    </row>
    <row r="97" spans="1:16" customFormat="1" ht="18" customHeight="1">
      <c r="A97" s="779"/>
      <c r="B97" s="777"/>
      <c r="C97" s="777"/>
      <c r="D97" s="780"/>
      <c r="E97" s="781"/>
      <c r="F97" s="781"/>
      <c r="G97" s="782"/>
      <c r="H97" s="736"/>
      <c r="I97" s="737"/>
      <c r="J97" s="737"/>
      <c r="K97" s="737"/>
      <c r="L97" s="738"/>
      <c r="M97" s="221" t="str">
        <f t="shared" ref="M97:M99" si="5">IF(H97&lt;&gt;"",1,IF(H97="",""))</f>
        <v/>
      </c>
      <c r="N97" s="91"/>
      <c r="O97" s="82"/>
      <c r="P97" s="82"/>
    </row>
    <row r="98" spans="1:16" customFormat="1" ht="18" customHeight="1">
      <c r="A98" s="779"/>
      <c r="B98" s="777"/>
      <c r="C98" s="777"/>
      <c r="D98" s="780"/>
      <c r="E98" s="781"/>
      <c r="F98" s="781"/>
      <c r="G98" s="782"/>
      <c r="H98" s="736"/>
      <c r="I98" s="737"/>
      <c r="J98" s="737"/>
      <c r="K98" s="737"/>
      <c r="L98" s="738"/>
      <c r="M98" s="221" t="str">
        <f t="shared" si="5"/>
        <v/>
      </c>
      <c r="N98" s="82"/>
      <c r="O98" s="82"/>
      <c r="P98" s="110"/>
    </row>
    <row r="99" spans="1:16" customFormat="1" ht="18" customHeight="1">
      <c r="A99" s="779"/>
      <c r="B99" s="777"/>
      <c r="C99" s="777"/>
      <c r="D99" s="780"/>
      <c r="E99" s="781"/>
      <c r="F99" s="781"/>
      <c r="G99" s="782"/>
      <c r="H99" s="736"/>
      <c r="I99" s="737"/>
      <c r="J99" s="737"/>
      <c r="K99" s="737"/>
      <c r="L99" s="738"/>
      <c r="M99" s="221" t="str">
        <f t="shared" si="5"/>
        <v/>
      </c>
      <c r="N99" s="82"/>
      <c r="O99" s="82"/>
      <c r="P99" s="110"/>
    </row>
    <row r="100" spans="1:16" customFormat="1" ht="18" customHeight="1" thickBot="1">
      <c r="A100" s="719"/>
      <c r="B100" s="720"/>
      <c r="C100" s="720"/>
      <c r="D100" s="721"/>
      <c r="E100" s="722"/>
      <c r="F100" s="722"/>
      <c r="G100" s="723"/>
      <c r="H100" s="748"/>
      <c r="I100" s="749"/>
      <c r="J100" s="749"/>
      <c r="K100" s="749"/>
      <c r="L100" s="750"/>
      <c r="M100" s="222" t="str">
        <f>IF(H100&lt;&gt;"",1,IF(H100="",""))</f>
        <v/>
      </c>
      <c r="N100" s="82"/>
      <c r="O100" s="82"/>
      <c r="P100" s="82"/>
    </row>
    <row r="101" spans="1:16" customFormat="1" ht="18" customHeight="1">
      <c r="A101" s="724"/>
      <c r="B101" s="724"/>
      <c r="C101" s="724"/>
      <c r="D101" s="725"/>
      <c r="E101" s="725"/>
      <c r="F101" s="725"/>
      <c r="G101" s="725"/>
      <c r="H101" s="111"/>
      <c r="I101" s="112"/>
      <c r="J101" s="933" t="s">
        <v>167</v>
      </c>
      <c r="K101" s="934"/>
      <c r="L101" s="935"/>
      <c r="M101" s="228" t="str" cm="1">
        <f t="array" ref="M101">IF(AND(M96:M100=""),"",IF(OR(M96:M100&lt;&gt;""),SUM(M96:M100)))</f>
        <v/>
      </c>
      <c r="N101" s="82"/>
      <c r="O101" s="82"/>
      <c r="P101" s="82"/>
    </row>
    <row r="102" spans="1:16" customFormat="1" ht="18" customHeight="1" thickBot="1">
      <c r="A102" s="739" t="s">
        <v>155</v>
      </c>
      <c r="B102" s="739"/>
      <c r="C102" s="739"/>
      <c r="D102" s="742" t="str">
        <f>IF(D95="2023年12月1日","2024年12月1日",IF(D95="2024年1月1日","2025年1月1日",IF(D95="","")))</f>
        <v/>
      </c>
      <c r="E102" s="742"/>
      <c r="F102" s="123" t="s">
        <v>173</v>
      </c>
      <c r="G102" s="742" t="str">
        <f>IF(D102="2024年12月1日","2025年11月30日",IF(D102="2025年1月1日","2025年12月31日",IF(D102="","")))</f>
        <v/>
      </c>
      <c r="H102" s="742"/>
      <c r="I102" s="113"/>
      <c r="J102" s="898" t="s">
        <v>166</v>
      </c>
      <c r="K102" s="899"/>
      <c r="L102" s="900"/>
      <c r="M102" s="229" t="str">
        <f>IF(M101="","",IF(M101&gt;=2,2,IF(M101&lt;2,M101)))</f>
        <v/>
      </c>
      <c r="N102" s="82"/>
      <c r="O102" s="82"/>
      <c r="P102" s="82"/>
    </row>
    <row r="103" spans="1:16" customFormat="1" ht="18" customHeight="1">
      <c r="A103" s="913"/>
      <c r="B103" s="914"/>
      <c r="C103" s="915"/>
      <c r="D103" s="924"/>
      <c r="E103" s="925"/>
      <c r="F103" s="925"/>
      <c r="G103" s="926"/>
      <c r="H103" s="773"/>
      <c r="I103" s="774"/>
      <c r="J103" s="774"/>
      <c r="K103" s="774"/>
      <c r="L103" s="775"/>
      <c r="M103" s="221" t="str">
        <f>IF(H103&lt;&gt;"",1,IF(H103="",""))</f>
        <v/>
      </c>
      <c r="N103" s="82"/>
      <c r="O103" s="82"/>
      <c r="P103" s="82"/>
    </row>
    <row r="104" spans="1:16" customFormat="1" ht="18" customHeight="1">
      <c r="A104" s="762"/>
      <c r="B104" s="763"/>
      <c r="C104" s="923"/>
      <c r="D104" s="764"/>
      <c r="E104" s="765"/>
      <c r="F104" s="765"/>
      <c r="G104" s="766"/>
      <c r="H104" s="776"/>
      <c r="I104" s="777"/>
      <c r="J104" s="777"/>
      <c r="K104" s="777"/>
      <c r="L104" s="778"/>
      <c r="M104" s="221" t="str">
        <f>IF(H104&lt;&gt;"",1,IF(H104="",""))</f>
        <v/>
      </c>
      <c r="N104" s="82"/>
      <c r="O104" s="82"/>
      <c r="P104" s="82"/>
    </row>
    <row r="105" spans="1:16" customFormat="1" ht="18" customHeight="1">
      <c r="A105" s="762"/>
      <c r="B105" s="763"/>
      <c r="C105" s="763"/>
      <c r="D105" s="764"/>
      <c r="E105" s="765"/>
      <c r="F105" s="765"/>
      <c r="G105" s="766"/>
      <c r="H105" s="776"/>
      <c r="I105" s="777"/>
      <c r="J105" s="777"/>
      <c r="K105" s="777"/>
      <c r="L105" s="778"/>
      <c r="M105" s="221" t="str">
        <f t="shared" ref="M105:M106" si="6">IF(H105&lt;&gt;"",1,IF(H105="",""))</f>
        <v/>
      </c>
      <c r="N105" s="82"/>
      <c r="O105" s="82"/>
      <c r="P105" s="82"/>
    </row>
    <row r="106" spans="1:16" customFormat="1" ht="18" customHeight="1">
      <c r="A106" s="762"/>
      <c r="B106" s="763"/>
      <c r="C106" s="763"/>
      <c r="D106" s="764"/>
      <c r="E106" s="765"/>
      <c r="F106" s="765"/>
      <c r="G106" s="766"/>
      <c r="H106" s="776"/>
      <c r="I106" s="777"/>
      <c r="J106" s="777"/>
      <c r="K106" s="777"/>
      <c r="L106" s="778"/>
      <c r="M106" s="221" t="str">
        <f t="shared" si="6"/>
        <v/>
      </c>
      <c r="N106" s="82"/>
      <c r="O106" s="82"/>
      <c r="P106" s="82"/>
    </row>
    <row r="107" spans="1:16" customFormat="1" ht="18" customHeight="1" thickBot="1">
      <c r="A107" s="767"/>
      <c r="B107" s="768"/>
      <c r="C107" s="768"/>
      <c r="D107" s="769"/>
      <c r="E107" s="770"/>
      <c r="F107" s="770"/>
      <c r="G107" s="771"/>
      <c r="H107" s="726"/>
      <c r="I107" s="720"/>
      <c r="J107" s="720"/>
      <c r="K107" s="720"/>
      <c r="L107" s="727"/>
      <c r="M107" s="222" t="str">
        <f>IF(H107&lt;&gt;"",1,IF(H107="",""))</f>
        <v/>
      </c>
      <c r="N107" s="82"/>
      <c r="O107" s="82"/>
      <c r="P107" s="82"/>
    </row>
    <row r="108" spans="1:16" customFormat="1" ht="18" customHeight="1">
      <c r="A108" s="724"/>
      <c r="B108" s="724"/>
      <c r="C108" s="724"/>
      <c r="D108" s="725"/>
      <c r="E108" s="725"/>
      <c r="F108" s="725"/>
      <c r="G108" s="725"/>
      <c r="H108" s="111"/>
      <c r="I108" s="112"/>
      <c r="J108" s="933" t="s">
        <v>168</v>
      </c>
      <c r="K108" s="934"/>
      <c r="L108" s="935"/>
      <c r="M108" s="228" t="str" cm="1">
        <f t="array" ref="M108">IF(AND(M103:M107=""),"",IF(OR(M103:M107&lt;&gt;""),SUM(M103:M107)))</f>
        <v/>
      </c>
      <c r="N108" s="82"/>
      <c r="O108" s="82"/>
      <c r="P108" s="82"/>
    </row>
    <row r="109" spans="1:16" customFormat="1" ht="18" customHeight="1" thickBot="1">
      <c r="A109" s="772"/>
      <c r="B109" s="772"/>
      <c r="C109" s="772"/>
      <c r="D109" s="786"/>
      <c r="E109" s="786"/>
      <c r="F109" s="786"/>
      <c r="G109" s="786"/>
      <c r="H109" s="114"/>
      <c r="I109" s="115"/>
      <c r="J109" s="930" t="s">
        <v>169</v>
      </c>
      <c r="K109" s="931"/>
      <c r="L109" s="932"/>
      <c r="M109" s="230" t="str">
        <f>IF(M108="","",IF(M108&gt;=2,2,IF(M108&lt;2,M108)))</f>
        <v/>
      </c>
      <c r="N109" s="82"/>
      <c r="O109" s="82"/>
      <c r="P109" s="82"/>
    </row>
    <row r="110" spans="1:16" customFormat="1" ht="54" customHeight="1" thickTop="1" thickBot="1">
      <c r="A110" s="794"/>
      <c r="B110" s="794"/>
      <c r="C110" s="794"/>
      <c r="D110" s="794"/>
      <c r="E110" s="794"/>
      <c r="F110" s="794"/>
      <c r="G110" s="794"/>
      <c r="H110" s="794"/>
      <c r="I110" s="794"/>
      <c r="J110" s="796"/>
      <c r="K110" s="792" t="s">
        <v>139</v>
      </c>
      <c r="L110" s="793"/>
      <c r="M110" s="231" t="str">
        <f>IF(AND(M102="",M109=""),"",IF(AND(M102&lt;&gt;"",M109=""),M102,IF(AND(M102="",M109&lt;&gt;""),M109,IF(AND(M102&lt;&gt;"",M109&lt;&gt;""),M102+M109))))</f>
        <v/>
      </c>
      <c r="N110" s="82"/>
      <c r="O110" s="82"/>
      <c r="P110" s="82"/>
    </row>
    <row r="111" spans="1:16" customFormat="1" ht="13" customHeight="1" thickTop="1" thickBot="1">
      <c r="A111" s="938"/>
      <c r="B111" s="938"/>
      <c r="C111" s="938"/>
      <c r="D111" s="938"/>
      <c r="E111" s="938"/>
      <c r="F111" s="938"/>
      <c r="G111" s="938"/>
      <c r="H111" s="938"/>
      <c r="I111" s="938"/>
      <c r="J111" s="938"/>
      <c r="K111" s="938"/>
      <c r="L111" s="938"/>
      <c r="M111" s="938"/>
      <c r="N111" s="82"/>
      <c r="O111" s="82"/>
      <c r="P111" s="82"/>
    </row>
    <row r="112" spans="1:16" customFormat="1" ht="54" customHeight="1" thickTop="1" thickBot="1">
      <c r="A112" s="7"/>
      <c r="B112" s="7"/>
      <c r="C112" s="7"/>
      <c r="D112" s="7"/>
      <c r="E112" s="7"/>
      <c r="F112" s="7"/>
      <c r="G112" s="7"/>
      <c r="H112" s="7"/>
      <c r="I112" s="7"/>
      <c r="J112" s="939" t="s">
        <v>141</v>
      </c>
      <c r="K112" s="940"/>
      <c r="L112" s="940"/>
      <c r="M112" s="232" t="str">
        <f>IF(AND(L22="",L44="",M66="",M88="",M110=""),"",IF(OR(L22&lt;&gt;"",L44&lt;&gt;"",M66&lt;&gt;"",M88&lt;&gt;"",M110&lt;&gt;""),N112))</f>
        <v/>
      </c>
      <c r="N112" s="95">
        <f>IF(L22="","0",L22)+IF(L44="","0",L44)+IF(M66="","0",M66)+IF(M88="","0",M88)+IF(M110="","0",M110)</f>
        <v>0</v>
      </c>
      <c r="O112" s="82"/>
      <c r="P112" s="82"/>
    </row>
    <row r="113" spans="1:16" customFormat="1" ht="54" customHeight="1" thickBot="1">
      <c r="A113" s="7"/>
      <c r="B113" s="7"/>
      <c r="C113" s="7"/>
      <c r="D113" s="7"/>
      <c r="E113" s="7"/>
      <c r="F113" s="7"/>
      <c r="G113" s="7"/>
      <c r="H113" s="7"/>
      <c r="I113" s="7"/>
      <c r="J113" s="936" t="s">
        <v>182</v>
      </c>
      <c r="K113" s="937"/>
      <c r="L113" s="937"/>
      <c r="M113" s="233" t="str">
        <f>IF(M114="","",IF(M114=0,0,IF(AND(M114&gt;=1,M112=""),"",IF(AND(M114&gt;=1,M112&lt;=M114),M112,IF(AND(M114&gt;=1,M112&gt;M114),M114)))))</f>
        <v/>
      </c>
      <c r="N113" s="235" t="str">
        <f>IF(N114="","",IF(N114&gt;=0,"OK","NG"))</f>
        <v/>
      </c>
      <c r="O113" s="268"/>
      <c r="P113" s="82"/>
    </row>
    <row r="114" spans="1:16" customFormat="1" ht="54" customHeight="1" thickBot="1">
      <c r="A114" s="7"/>
      <c r="B114" s="7"/>
      <c r="C114" s="7"/>
      <c r="D114" s="7"/>
      <c r="E114" s="7"/>
      <c r="F114" s="7"/>
      <c r="G114" s="7"/>
      <c r="H114" s="7"/>
      <c r="I114" s="7"/>
      <c r="J114" s="927" t="s">
        <v>181</v>
      </c>
      <c r="K114" s="928"/>
      <c r="L114" s="929"/>
      <c r="M114" s="234" t="str">
        <f>IF(様式2!M156="","",IF(様式2!M156&gt;=40,0,IF(AND(様式2!M156&lt;=39,様式2!M156&gt;=28),40-様式2!M156,IF(様式2!M156&lt;=27,12))))</f>
        <v/>
      </c>
      <c r="N114" s="267" t="str">
        <f>IF(OR(M113="",M114=""),"",IF(AND(M113&lt;&gt;"",M114&lt;&gt;""),M113-M114))</f>
        <v/>
      </c>
      <c r="O114" s="82"/>
      <c r="P114" s="82"/>
    </row>
    <row r="115" spans="1:16" customFormat="1" ht="20.5" thickTop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8"/>
      <c r="N115" s="82"/>
      <c r="O115" s="82"/>
      <c r="P115" s="82"/>
    </row>
    <row r="116" spans="1:16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8"/>
      <c r="M116" s="8"/>
      <c r="N116" s="82"/>
      <c r="O116" s="82"/>
      <c r="P116" s="82"/>
    </row>
    <row r="117" spans="1:16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  <c r="M117" s="8"/>
      <c r="N117" s="82"/>
      <c r="O117" s="82"/>
      <c r="P117" s="82"/>
    </row>
    <row r="118" spans="1:16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8"/>
      <c r="M118" s="8"/>
      <c r="N118" s="82"/>
      <c r="O118" s="82"/>
      <c r="P118" s="82"/>
    </row>
    <row r="119" spans="1:16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8"/>
      <c r="M119" s="8"/>
      <c r="N119" s="82"/>
      <c r="O119" s="82"/>
      <c r="P119" s="82"/>
    </row>
    <row r="120" spans="1:16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8"/>
      <c r="M120" s="8"/>
      <c r="N120" s="82"/>
      <c r="O120" s="82"/>
      <c r="P120" s="82"/>
    </row>
    <row r="121" spans="1:16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8"/>
      <c r="M121" s="8"/>
      <c r="N121" s="82"/>
      <c r="O121" s="82"/>
      <c r="P121" s="82"/>
    </row>
  </sheetData>
  <mergeCells count="354">
    <mergeCell ref="A104:C104"/>
    <mergeCell ref="D103:G103"/>
    <mergeCell ref="H107:L107"/>
    <mergeCell ref="H100:L100"/>
    <mergeCell ref="E62:F62"/>
    <mergeCell ref="E63:F63"/>
    <mergeCell ref="A62:B62"/>
    <mergeCell ref="A60:B60"/>
    <mergeCell ref="J114:L114"/>
    <mergeCell ref="I87:L87"/>
    <mergeCell ref="J109:L109"/>
    <mergeCell ref="J102:L102"/>
    <mergeCell ref="J101:L101"/>
    <mergeCell ref="J108:L108"/>
    <mergeCell ref="G82:H82"/>
    <mergeCell ref="G84:H84"/>
    <mergeCell ref="G85:H85"/>
    <mergeCell ref="H98:L98"/>
    <mergeCell ref="H99:L99"/>
    <mergeCell ref="J113:L113"/>
    <mergeCell ref="A111:M111"/>
    <mergeCell ref="K110:L110"/>
    <mergeCell ref="A110:J110"/>
    <mergeCell ref="J112:L112"/>
    <mergeCell ref="A109:C109"/>
    <mergeCell ref="D109:G109"/>
    <mergeCell ref="A102:C102"/>
    <mergeCell ref="A103:C103"/>
    <mergeCell ref="A61:B61"/>
    <mergeCell ref="C58:D58"/>
    <mergeCell ref="E58:F58"/>
    <mergeCell ref="K58:L58"/>
    <mergeCell ref="K59:L59"/>
    <mergeCell ref="I58:J58"/>
    <mergeCell ref="I59:J59"/>
    <mergeCell ref="G58:H58"/>
    <mergeCell ref="K60:L60"/>
    <mergeCell ref="K61:L61"/>
    <mergeCell ref="E60:F60"/>
    <mergeCell ref="I64:J64"/>
    <mergeCell ref="I65:J65"/>
    <mergeCell ref="G63:H63"/>
    <mergeCell ref="B69:M69"/>
    <mergeCell ref="K66:L66"/>
    <mergeCell ref="I72:L72"/>
    <mergeCell ref="A79:C79"/>
    <mergeCell ref="D82:F82"/>
    <mergeCell ref="D84:F84"/>
    <mergeCell ref="K55:L55"/>
    <mergeCell ref="K56:L56"/>
    <mergeCell ref="G56:H56"/>
    <mergeCell ref="I56:J56"/>
    <mergeCell ref="L33:M33"/>
    <mergeCell ref="H40:I40"/>
    <mergeCell ref="L36:M36"/>
    <mergeCell ref="L37:M37"/>
    <mergeCell ref="L38:M38"/>
    <mergeCell ref="L39:M39"/>
    <mergeCell ref="L35:M35"/>
    <mergeCell ref="H42:I42"/>
    <mergeCell ref="J36:K36"/>
    <mergeCell ref="J37:K37"/>
    <mergeCell ref="J38:K38"/>
    <mergeCell ref="H36:I36"/>
    <mergeCell ref="H37:I37"/>
    <mergeCell ref="L41:M41"/>
    <mergeCell ref="L42:M42"/>
    <mergeCell ref="J40:K40"/>
    <mergeCell ref="J33:K33"/>
    <mergeCell ref="C42:G42"/>
    <mergeCell ref="J41:K41"/>
    <mergeCell ref="G50:H50"/>
    <mergeCell ref="C65:D65"/>
    <mergeCell ref="A82:C82"/>
    <mergeCell ref="D78:F78"/>
    <mergeCell ref="G78:H78"/>
    <mergeCell ref="A76:C76"/>
    <mergeCell ref="A77:C77"/>
    <mergeCell ref="I74:L74"/>
    <mergeCell ref="I75:L75"/>
    <mergeCell ref="I76:L76"/>
    <mergeCell ref="D72:F72"/>
    <mergeCell ref="I81:L81"/>
    <mergeCell ref="I82:L82"/>
    <mergeCell ref="G72:H72"/>
    <mergeCell ref="D73:E73"/>
    <mergeCell ref="G73:H73"/>
    <mergeCell ref="A72:C72"/>
    <mergeCell ref="A73:C73"/>
    <mergeCell ref="B71:M71"/>
    <mergeCell ref="I73:L73"/>
    <mergeCell ref="A54:B54"/>
    <mergeCell ref="E64:F64"/>
    <mergeCell ref="E65:F65"/>
    <mergeCell ref="C63:D63"/>
    <mergeCell ref="C64:D64"/>
    <mergeCell ref="A63:B63"/>
    <mergeCell ref="G62:H62"/>
    <mergeCell ref="G80:H80"/>
    <mergeCell ref="I60:J60"/>
    <mergeCell ref="B70:M70"/>
    <mergeCell ref="K62:L62"/>
    <mergeCell ref="A67:M67"/>
    <mergeCell ref="B68:M68"/>
    <mergeCell ref="A65:B65"/>
    <mergeCell ref="A66:J66"/>
    <mergeCell ref="A64:B64"/>
    <mergeCell ref="K63:L63"/>
    <mergeCell ref="A78:C78"/>
    <mergeCell ref="I63:J63"/>
    <mergeCell ref="I77:L77"/>
    <mergeCell ref="I79:L79"/>
    <mergeCell ref="I80:L80"/>
    <mergeCell ref="G64:H64"/>
    <mergeCell ref="G65:H65"/>
    <mergeCell ref="A55:B55"/>
    <mergeCell ref="E59:F59"/>
    <mergeCell ref="G57:H57"/>
    <mergeCell ref="I57:J57"/>
    <mergeCell ref="I62:J62"/>
    <mergeCell ref="C59:D59"/>
    <mergeCell ref="C60:D60"/>
    <mergeCell ref="C62:D62"/>
    <mergeCell ref="A56:B56"/>
    <mergeCell ref="C56:D56"/>
    <mergeCell ref="I55:J55"/>
    <mergeCell ref="A58:B58"/>
    <mergeCell ref="A59:B59"/>
    <mergeCell ref="A57:B57"/>
    <mergeCell ref="E56:F56"/>
    <mergeCell ref="C57:D57"/>
    <mergeCell ref="G59:H59"/>
    <mergeCell ref="C61:D61"/>
    <mergeCell ref="G60:H60"/>
    <mergeCell ref="A1:B2"/>
    <mergeCell ref="C1:M2"/>
    <mergeCell ref="B6:M6"/>
    <mergeCell ref="C4:M4"/>
    <mergeCell ref="A4:B4"/>
    <mergeCell ref="B7:M7"/>
    <mergeCell ref="A18:B18"/>
    <mergeCell ref="C18:G18"/>
    <mergeCell ref="J18:K18"/>
    <mergeCell ref="L18:M18"/>
    <mergeCell ref="A8:M8"/>
    <mergeCell ref="A10:A14"/>
    <mergeCell ref="A16:B17"/>
    <mergeCell ref="C16:G17"/>
    <mergeCell ref="H16:I16"/>
    <mergeCell ref="J16:K17"/>
    <mergeCell ref="L16:M17"/>
    <mergeCell ref="B15:G15"/>
    <mergeCell ref="H9:M9"/>
    <mergeCell ref="H10:M10"/>
    <mergeCell ref="H11:M11"/>
    <mergeCell ref="H12:M12"/>
    <mergeCell ref="H13:M13"/>
    <mergeCell ref="H14:M14"/>
    <mergeCell ref="H15:M15"/>
    <mergeCell ref="B9:G9"/>
    <mergeCell ref="B10:G10"/>
    <mergeCell ref="B11:G11"/>
    <mergeCell ref="B12:G12"/>
    <mergeCell ref="B13:G13"/>
    <mergeCell ref="B14:G14"/>
    <mergeCell ref="A19:B19"/>
    <mergeCell ref="C19:G19"/>
    <mergeCell ref="J19:K19"/>
    <mergeCell ref="B25:M25"/>
    <mergeCell ref="B27:M27"/>
    <mergeCell ref="J21:K21"/>
    <mergeCell ref="L21:M21"/>
    <mergeCell ref="L22:M22"/>
    <mergeCell ref="A21:B21"/>
    <mergeCell ref="B26:M26"/>
    <mergeCell ref="C21:G21"/>
    <mergeCell ref="J22:K22"/>
    <mergeCell ref="A20:B20"/>
    <mergeCell ref="C20:G20"/>
    <mergeCell ref="J20:K20"/>
    <mergeCell ref="L20:M20"/>
    <mergeCell ref="A23:M23"/>
    <mergeCell ref="L19:M19"/>
    <mergeCell ref="A84:C84"/>
    <mergeCell ref="G74:H74"/>
    <mergeCell ref="G75:H75"/>
    <mergeCell ref="G76:H76"/>
    <mergeCell ref="G77:H77"/>
    <mergeCell ref="G79:H79"/>
    <mergeCell ref="G81:H81"/>
    <mergeCell ref="D77:F77"/>
    <mergeCell ref="D79:F79"/>
    <mergeCell ref="A75:C75"/>
    <mergeCell ref="D74:F74"/>
    <mergeCell ref="D75:F75"/>
    <mergeCell ref="A74:C74"/>
    <mergeCell ref="D76:F76"/>
    <mergeCell ref="B49:M49"/>
    <mergeCell ref="B47:M47"/>
    <mergeCell ref="G52:H52"/>
    <mergeCell ref="C52:D52"/>
    <mergeCell ref="B48:M48"/>
    <mergeCell ref="A53:B53"/>
    <mergeCell ref="J42:K42"/>
    <mergeCell ref="H41:I41"/>
    <mergeCell ref="A52:B52"/>
    <mergeCell ref="C50:D50"/>
    <mergeCell ref="K52:L52"/>
    <mergeCell ref="I52:J52"/>
    <mergeCell ref="C53:D53"/>
    <mergeCell ref="A34:B34"/>
    <mergeCell ref="C34:G34"/>
    <mergeCell ref="A41:B41"/>
    <mergeCell ref="A42:B42"/>
    <mergeCell ref="C36:G36"/>
    <mergeCell ref="I51:J51"/>
    <mergeCell ref="G51:H51"/>
    <mergeCell ref="A35:B35"/>
    <mergeCell ref="C35:G35"/>
    <mergeCell ref="H35:I35"/>
    <mergeCell ref="J35:K35"/>
    <mergeCell ref="A36:B36"/>
    <mergeCell ref="A37:B37"/>
    <mergeCell ref="A38:B38"/>
    <mergeCell ref="A43:B43"/>
    <mergeCell ref="C43:G43"/>
    <mergeCell ref="H43:I43"/>
    <mergeCell ref="J43:K43"/>
    <mergeCell ref="A51:B51"/>
    <mergeCell ref="K51:L51"/>
    <mergeCell ref="K50:L50"/>
    <mergeCell ref="B46:M46"/>
    <mergeCell ref="L40:M40"/>
    <mergeCell ref="L44:M44"/>
    <mergeCell ref="A28:B28"/>
    <mergeCell ref="C28:G28"/>
    <mergeCell ref="H28:I28"/>
    <mergeCell ref="J28:K28"/>
    <mergeCell ref="L28:M28"/>
    <mergeCell ref="C37:G37"/>
    <mergeCell ref="C38:G38"/>
    <mergeCell ref="C29:G29"/>
    <mergeCell ref="J39:K39"/>
    <mergeCell ref="H34:I34"/>
    <mergeCell ref="J34:K34"/>
    <mergeCell ref="L34:M34"/>
    <mergeCell ref="H33:I33"/>
    <mergeCell ref="C39:G39"/>
    <mergeCell ref="A39:B39"/>
    <mergeCell ref="L29:M29"/>
    <mergeCell ref="L32:M32"/>
    <mergeCell ref="L30:M30"/>
    <mergeCell ref="A30:B30"/>
    <mergeCell ref="J31:K31"/>
    <mergeCell ref="L31:M31"/>
    <mergeCell ref="H29:I29"/>
    <mergeCell ref="H38:I38"/>
    <mergeCell ref="H39:I39"/>
    <mergeCell ref="C54:D54"/>
    <mergeCell ref="E57:F57"/>
    <mergeCell ref="C55:D55"/>
    <mergeCell ref="E55:F55"/>
    <mergeCell ref="G55:H55"/>
    <mergeCell ref="J29:K29"/>
    <mergeCell ref="K57:L57"/>
    <mergeCell ref="I50:J50"/>
    <mergeCell ref="K53:L53"/>
    <mergeCell ref="K54:L54"/>
    <mergeCell ref="J44:K44"/>
    <mergeCell ref="C51:D51"/>
    <mergeCell ref="E51:F51"/>
    <mergeCell ref="E52:F52"/>
    <mergeCell ref="L43:M43"/>
    <mergeCell ref="A45:M45"/>
    <mergeCell ref="A50:B50"/>
    <mergeCell ref="E50:F50"/>
    <mergeCell ref="C40:G40"/>
    <mergeCell ref="A40:B40"/>
    <mergeCell ref="C41:G41"/>
    <mergeCell ref="A32:B32"/>
    <mergeCell ref="C32:G32"/>
    <mergeCell ref="H32:I32"/>
    <mergeCell ref="J32:K32"/>
    <mergeCell ref="A29:B29"/>
    <mergeCell ref="A31:B31"/>
    <mergeCell ref="C31:G31"/>
    <mergeCell ref="H31:I31"/>
    <mergeCell ref="C30:G30"/>
    <mergeCell ref="J30:K30"/>
    <mergeCell ref="A33:B33"/>
    <mergeCell ref="C33:G33"/>
    <mergeCell ref="H30:I30"/>
    <mergeCell ref="A94:C94"/>
    <mergeCell ref="A89:M89"/>
    <mergeCell ref="B90:M90"/>
    <mergeCell ref="A98:C98"/>
    <mergeCell ref="D98:G98"/>
    <mergeCell ref="G87:H87"/>
    <mergeCell ref="D87:F87"/>
    <mergeCell ref="D94:G94"/>
    <mergeCell ref="A95:C95"/>
    <mergeCell ref="D95:E95"/>
    <mergeCell ref="G95:H95"/>
    <mergeCell ref="B91:M91"/>
    <mergeCell ref="K88:L88"/>
    <mergeCell ref="A88:J88"/>
    <mergeCell ref="K64:L64"/>
    <mergeCell ref="K65:L65"/>
    <mergeCell ref="D108:G108"/>
    <mergeCell ref="A108:C108"/>
    <mergeCell ref="A105:C105"/>
    <mergeCell ref="D105:G105"/>
    <mergeCell ref="A106:C106"/>
    <mergeCell ref="D106:G106"/>
    <mergeCell ref="A107:C107"/>
    <mergeCell ref="D107:G107"/>
    <mergeCell ref="A87:C87"/>
    <mergeCell ref="D102:E102"/>
    <mergeCell ref="G102:H102"/>
    <mergeCell ref="D104:G104"/>
    <mergeCell ref="H103:L103"/>
    <mergeCell ref="H105:L105"/>
    <mergeCell ref="H106:L106"/>
    <mergeCell ref="A96:C96"/>
    <mergeCell ref="D96:G96"/>
    <mergeCell ref="A97:C97"/>
    <mergeCell ref="D97:G97"/>
    <mergeCell ref="H104:L104"/>
    <mergeCell ref="A99:C99"/>
    <mergeCell ref="D99:G99"/>
    <mergeCell ref="A100:C100"/>
    <mergeCell ref="D100:G100"/>
    <mergeCell ref="A101:C101"/>
    <mergeCell ref="D101:G101"/>
    <mergeCell ref="I78:L78"/>
    <mergeCell ref="A83:C83"/>
    <mergeCell ref="D83:F83"/>
    <mergeCell ref="G83:H83"/>
    <mergeCell ref="I83:L83"/>
    <mergeCell ref="A80:C80"/>
    <mergeCell ref="A81:C81"/>
    <mergeCell ref="D80:E80"/>
    <mergeCell ref="D81:F81"/>
    <mergeCell ref="A85:C85"/>
    <mergeCell ref="I85:L85"/>
    <mergeCell ref="I86:L86"/>
    <mergeCell ref="A86:C86"/>
    <mergeCell ref="D86:F86"/>
    <mergeCell ref="D85:F85"/>
    <mergeCell ref="G86:H86"/>
    <mergeCell ref="I84:L84"/>
    <mergeCell ref="H94:L94"/>
    <mergeCell ref="H96:L96"/>
    <mergeCell ref="H97:L97"/>
  </mergeCells>
  <phoneticPr fontId="17"/>
  <conditionalFormatting sqref="N113">
    <cfRule type="expression" dxfId="0" priority="1">
      <formula>OR($M$113-$M$114&lt;0)</formula>
    </cfRule>
  </conditionalFormatting>
  <dataValidations count="4">
    <dataValidation type="list" allowBlank="1" showInputMessage="1" showErrorMessage="1" sqref="J18:K19" xr:uid="{8B660363-EE99-4D43-A7A9-4CDA3564AB55}">
      <formula1>$O$17:$O$22</formula1>
    </dataValidation>
    <dataValidation type="list" allowBlank="1" showInputMessage="1" showErrorMessage="1" sqref="D55:D56 C52:C56 D52 D60 D62:D63 C59:D59 C60:C63" xr:uid="{4BA0A8A3-3260-41BB-832A-D327A302E2AD}">
      <formula1>$O$51:$O$54</formula1>
    </dataValidation>
    <dataValidation type="list" allowBlank="1" showInputMessage="1" showErrorMessage="1" sqref="E52:F56 E59:F63 D74:F78 D81:F85" xr:uid="{14BBC856-EDE1-4E0C-BAF7-F57DA3A98ADE}">
      <formula1>$O$29:$O$30</formula1>
    </dataValidation>
    <dataValidation type="list" allowBlank="1" showInputMessage="1" showErrorMessage="1" sqref="H29:I43" xr:uid="{B0C08157-875C-4E47-8524-D1C37CEB69EE}">
      <formula1>$O$29:$O$33</formula1>
    </dataValidation>
  </dataValidations>
  <pageMargins left="0.25" right="0.25" top="0.75" bottom="0.75" header="0.3" footer="0.3"/>
  <pageSetup paperSize="9" orientation="landscape" copies="25" r:id="rId1"/>
  <headerFooter>
    <oddHeader>&amp;L&amp;"Calibri (Body)</oddHeader>
    <oddFooter>&amp;R&amp;"Calibri (Body),Regular"
Page &amp;P of &amp;N</oddFooter>
  </headerFooter>
  <rowBreaks count="4" manualBreakCount="4">
    <brk id="22" max="16383" man="1"/>
    <brk id="44" max="16383" man="1"/>
    <brk id="66" max="16383" man="1"/>
    <brk id="8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04BD-F18F-42D2-B6C4-74C50ECD9DA8}">
  <sheetPr codeName="Sheet4"/>
  <dimension ref="A1:S29"/>
  <sheetViews>
    <sheetView zoomScaleNormal="100" zoomScalePageLayoutView="150" workbookViewId="0">
      <selection activeCell="A17" sqref="A17:B17"/>
    </sheetView>
  </sheetViews>
  <sheetFormatPr defaultColWidth="10.69140625" defaultRowHeight="20"/>
  <cols>
    <col min="1" max="1" width="2.69140625" style="6" customWidth="1"/>
    <col min="2" max="2" width="26.07421875" style="6" customWidth="1"/>
    <col min="3" max="3" width="5.4609375" style="6" customWidth="1"/>
    <col min="4" max="4" width="8.3046875" style="6" customWidth="1"/>
    <col min="5" max="5" width="6.765625" style="6" customWidth="1"/>
    <col min="6" max="6" width="2.765625" style="6" customWidth="1"/>
    <col min="7" max="7" width="7.07421875" style="6" customWidth="1"/>
    <col min="8" max="8" width="9.07421875" style="6" customWidth="1"/>
    <col min="9" max="9" width="8.765625" style="6" customWidth="1"/>
    <col min="10" max="11" width="7.765625" style="6" customWidth="1"/>
    <col min="12" max="13" width="8.765625" style="6" customWidth="1"/>
    <col min="14" max="16384" width="10.69140625" style="6"/>
  </cols>
  <sheetData>
    <row r="1" spans="1:19" s="1" customFormat="1" ht="54" customHeight="1">
      <c r="A1" s="392"/>
      <c r="B1" s="392"/>
      <c r="C1" s="862" t="s">
        <v>87</v>
      </c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11"/>
      <c r="O1" s="11"/>
      <c r="P1" s="11"/>
      <c r="Q1" s="11"/>
      <c r="R1" s="11"/>
      <c r="S1" s="11"/>
    </row>
    <row r="2" spans="1:19" s="1" customFormat="1" ht="2.15" customHeight="1">
      <c r="A2" s="392"/>
      <c r="B2" s="392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11"/>
      <c r="O2" s="11"/>
      <c r="P2" s="11"/>
      <c r="Q2" s="11"/>
      <c r="R2" s="11"/>
      <c r="S2" s="11"/>
    </row>
    <row r="3" spans="1:19" s="1" customFormat="1" ht="18" customHeight="1">
      <c r="A3" s="7"/>
      <c r="B3" s="26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1"/>
      <c r="O3" s="11"/>
      <c r="P3" s="11"/>
      <c r="Q3" s="11"/>
      <c r="R3" s="11"/>
      <c r="S3" s="11"/>
    </row>
    <row r="4" spans="1:19" s="2" customFormat="1" ht="18" customHeight="1">
      <c r="A4" s="568" t="s">
        <v>13</v>
      </c>
      <c r="B4" s="568"/>
      <c r="C4" s="951" t="str">
        <f>IF(様式1!C11&lt;&gt;"",様式1!C11,IF(様式1!C11="",""))</f>
        <v/>
      </c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12"/>
      <c r="O4" s="12"/>
      <c r="P4" s="12"/>
      <c r="Q4" s="12"/>
      <c r="R4" s="12"/>
      <c r="S4" s="12"/>
    </row>
    <row r="5" spans="1:19" s="4" customFormat="1" ht="18" customHeight="1">
      <c r="A5" s="461" t="s">
        <v>60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3"/>
      <c r="N5" s="13"/>
      <c r="O5" s="13"/>
      <c r="P5" s="13"/>
      <c r="Q5" s="13"/>
      <c r="R5" s="13"/>
      <c r="S5" s="13"/>
    </row>
    <row r="6" spans="1:19" s="4" customFormat="1" ht="18" customHeight="1">
      <c r="A6" s="129" t="s">
        <v>104</v>
      </c>
      <c r="B6" s="949" t="s">
        <v>282</v>
      </c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13"/>
      <c r="O6" s="13"/>
      <c r="P6" s="13"/>
      <c r="Q6" s="13"/>
      <c r="R6" s="13"/>
      <c r="S6" s="13"/>
    </row>
    <row r="7" spans="1:19" s="4" customFormat="1" ht="18" customHeight="1" thickBot="1">
      <c r="A7" s="263"/>
      <c r="B7" s="947" t="s">
        <v>212</v>
      </c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13"/>
      <c r="O7" s="13"/>
      <c r="P7" s="13"/>
      <c r="Q7" s="13"/>
      <c r="R7" s="13"/>
      <c r="S7" s="13"/>
    </row>
    <row r="8" spans="1:19" customFormat="1" ht="36" customHeight="1" thickTop="1" thickBot="1">
      <c r="A8" s="537" t="s">
        <v>281</v>
      </c>
      <c r="B8" s="483"/>
      <c r="C8" s="941" t="s">
        <v>61</v>
      </c>
      <c r="D8" s="483"/>
      <c r="E8" s="942"/>
      <c r="F8" s="943"/>
      <c r="G8" s="943"/>
      <c r="H8" s="943"/>
      <c r="I8" s="943"/>
      <c r="J8" s="943"/>
      <c r="K8" s="943"/>
      <c r="L8" s="943"/>
      <c r="M8" s="944"/>
    </row>
    <row r="9" spans="1:19" customFormat="1" ht="36" customHeight="1" thickBot="1">
      <c r="A9" s="945"/>
      <c r="B9" s="946"/>
      <c r="C9" s="955" t="s">
        <v>62</v>
      </c>
      <c r="D9" s="956"/>
      <c r="E9" s="957"/>
      <c r="F9" s="958"/>
      <c r="G9" s="958"/>
      <c r="H9" s="958"/>
      <c r="I9" s="958"/>
      <c r="J9" s="958"/>
      <c r="K9" s="958"/>
      <c r="L9" s="958"/>
      <c r="M9" s="959"/>
    </row>
    <row r="10" spans="1:19" customFormat="1" ht="36" customHeight="1" thickBot="1">
      <c r="A10" s="960"/>
      <c r="B10" s="961"/>
      <c r="C10" s="880" t="s">
        <v>195</v>
      </c>
      <c r="D10" s="873"/>
      <c r="E10" s="962"/>
      <c r="F10" s="963"/>
      <c r="G10" s="963"/>
      <c r="H10" s="963"/>
      <c r="I10" s="963"/>
      <c r="J10" s="963"/>
      <c r="K10" s="963"/>
      <c r="L10" s="963"/>
      <c r="M10" s="964"/>
    </row>
    <row r="11" spans="1:19" customFormat="1" ht="18" customHeight="1" thickTop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7"/>
      <c r="M11" s="68"/>
    </row>
    <row r="12" spans="1:19" customFormat="1" ht="18" customHeight="1">
      <c r="A12" s="783" t="s">
        <v>65</v>
      </c>
      <c r="B12" s="784"/>
      <c r="C12" s="784"/>
      <c r="D12" s="784"/>
      <c r="E12" s="784"/>
      <c r="F12" s="784"/>
      <c r="G12" s="784"/>
      <c r="H12" s="784"/>
      <c r="I12" s="784"/>
      <c r="J12" s="784"/>
      <c r="K12" s="784"/>
      <c r="L12" s="784"/>
      <c r="M12" s="965"/>
    </row>
    <row r="13" spans="1:19" customFormat="1" ht="18" customHeight="1">
      <c r="A13" s="129" t="s">
        <v>156</v>
      </c>
      <c r="B13" s="130" t="s">
        <v>158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9" customFormat="1" ht="18" customHeight="1">
      <c r="A14" s="131" t="s">
        <v>104</v>
      </c>
      <c r="B14" s="132" t="s">
        <v>174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9" customFormat="1" ht="18" customHeight="1">
      <c r="A15" s="133" t="s">
        <v>1</v>
      </c>
      <c r="B15" s="838" t="s">
        <v>283</v>
      </c>
      <c r="C15" s="838"/>
      <c r="D15" s="838"/>
      <c r="E15" s="838"/>
      <c r="F15" s="838"/>
      <c r="G15" s="838"/>
      <c r="H15" s="838"/>
      <c r="I15" s="838"/>
      <c r="J15" s="838"/>
      <c r="K15" s="838"/>
      <c r="L15" s="838"/>
      <c r="M15" s="838"/>
    </row>
    <row r="16" spans="1:19" customFormat="1" ht="18" customHeight="1" thickBot="1">
      <c r="A16" s="57"/>
      <c r="B16" s="980" t="s">
        <v>157</v>
      </c>
      <c r="C16" s="980"/>
      <c r="D16" s="980"/>
      <c r="E16" s="980"/>
      <c r="F16" s="980"/>
      <c r="G16" s="980"/>
      <c r="H16" s="980"/>
      <c r="I16" s="980"/>
      <c r="J16" s="980"/>
      <c r="K16" s="980"/>
      <c r="L16" s="980"/>
      <c r="M16" s="980"/>
    </row>
    <row r="17" spans="1:15" customFormat="1" ht="32.15" customHeight="1" thickTop="1" thickBot="1">
      <c r="A17" s="537" t="s">
        <v>63</v>
      </c>
      <c r="B17" s="483"/>
      <c r="C17" s="968"/>
      <c r="D17" s="969"/>
      <c r="E17" s="969"/>
      <c r="F17" s="969"/>
      <c r="G17" s="969"/>
      <c r="H17" s="969"/>
      <c r="I17" s="969"/>
      <c r="J17" s="969"/>
      <c r="K17" s="969"/>
      <c r="L17" s="969"/>
      <c r="M17" s="970"/>
    </row>
    <row r="18" spans="1:15" customFormat="1" ht="18" customHeight="1">
      <c r="A18" s="971" t="s">
        <v>64</v>
      </c>
      <c r="B18" s="972"/>
      <c r="C18" s="977" t="s">
        <v>88</v>
      </c>
      <c r="D18" s="978"/>
      <c r="E18" s="978"/>
      <c r="F18" s="978"/>
      <c r="G18" s="978"/>
      <c r="H18" s="978"/>
      <c r="I18" s="978"/>
      <c r="J18" s="978"/>
      <c r="K18" s="978"/>
      <c r="L18" s="978"/>
      <c r="M18" s="979"/>
      <c r="O18" s="238" t="s">
        <v>202</v>
      </c>
    </row>
    <row r="19" spans="1:15" customFormat="1" ht="18" customHeight="1">
      <c r="A19" s="973"/>
      <c r="B19" s="974"/>
      <c r="C19" s="236" t="s">
        <v>201</v>
      </c>
      <c r="D19" s="981" t="s">
        <v>199</v>
      </c>
      <c r="E19" s="981"/>
      <c r="F19" s="981"/>
      <c r="G19" s="981"/>
      <c r="H19" s="981"/>
      <c r="I19" s="981"/>
      <c r="J19" s="981"/>
      <c r="K19" s="981"/>
      <c r="L19" s="981"/>
      <c r="M19" s="982"/>
      <c r="O19" s="239" t="s">
        <v>203</v>
      </c>
    </row>
    <row r="20" spans="1:15" customFormat="1" ht="18" customHeight="1" thickBot="1">
      <c r="A20" s="975"/>
      <c r="B20" s="976"/>
      <c r="C20" s="237" t="s">
        <v>201</v>
      </c>
      <c r="D20" s="983" t="s">
        <v>200</v>
      </c>
      <c r="E20" s="983"/>
      <c r="F20" s="983"/>
      <c r="G20" s="983"/>
      <c r="H20" s="983"/>
      <c r="I20" s="983"/>
      <c r="J20" s="983"/>
      <c r="K20" s="983"/>
      <c r="L20" s="983"/>
      <c r="M20" s="984"/>
    </row>
    <row r="21" spans="1:15" customFormat="1" ht="32.15" customHeight="1" thickBot="1">
      <c r="A21" s="966" t="s">
        <v>206</v>
      </c>
      <c r="B21" s="967"/>
      <c r="C21" s="952"/>
      <c r="D21" s="953"/>
      <c r="E21" s="953"/>
      <c r="F21" s="953"/>
      <c r="G21" s="953"/>
      <c r="H21" s="953"/>
      <c r="I21" s="953"/>
      <c r="J21" s="953"/>
      <c r="K21" s="953"/>
      <c r="L21" s="953"/>
      <c r="M21" s="954"/>
    </row>
    <row r="22" spans="1:15" customFormat="1" ht="20.5" thickTop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8"/>
    </row>
    <row r="23" spans="1:15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8"/>
    </row>
    <row r="24" spans="1:15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</row>
    <row r="25" spans="1:15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</row>
    <row r="26" spans="1:15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</row>
    <row r="27" spans="1:15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</row>
    <row r="28" spans="1:15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8"/>
    </row>
    <row r="29" spans="1:15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8"/>
    </row>
  </sheetData>
  <mergeCells count="27">
    <mergeCell ref="C21:M21"/>
    <mergeCell ref="C9:D9"/>
    <mergeCell ref="E9:M9"/>
    <mergeCell ref="A10:B10"/>
    <mergeCell ref="C10:D10"/>
    <mergeCell ref="E10:M10"/>
    <mergeCell ref="A12:M12"/>
    <mergeCell ref="A21:B21"/>
    <mergeCell ref="A17:B17"/>
    <mergeCell ref="B15:M15"/>
    <mergeCell ref="C17:M17"/>
    <mergeCell ref="A18:B20"/>
    <mergeCell ref="C18:M18"/>
    <mergeCell ref="B16:M16"/>
    <mergeCell ref="D19:M19"/>
    <mergeCell ref="D20:M20"/>
    <mergeCell ref="B6:M6"/>
    <mergeCell ref="A1:B2"/>
    <mergeCell ref="C1:M2"/>
    <mergeCell ref="A4:B4"/>
    <mergeCell ref="C4:M4"/>
    <mergeCell ref="A5:M5"/>
    <mergeCell ref="A8:B8"/>
    <mergeCell ref="C8:D8"/>
    <mergeCell ref="E8:M8"/>
    <mergeCell ref="A9:B9"/>
    <mergeCell ref="B7:M7"/>
  </mergeCells>
  <phoneticPr fontId="17"/>
  <dataValidations count="1">
    <dataValidation type="list" allowBlank="1" showInputMessage="1" showErrorMessage="1" sqref="C19:C20" xr:uid="{A095C30C-1F4E-4DFD-AF0A-93F19969D339}">
      <formula1>$O$18:$O$19</formula1>
    </dataValidation>
  </dataValidations>
  <pageMargins left="0.25" right="0.25" top="0.75" bottom="0.75" header="0.3" footer="0.3"/>
  <pageSetup paperSize="9" orientation="landscape" copies="25" r:id="rId1"/>
  <headerFooter>
    <oddHeader>&amp;L&amp;"Calibri (Body)</oddHeader>
    <oddFooter>&amp;R&amp;"Calibri (Body),Regular"
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D8A0-EC2D-403D-B9B7-3368031FB585}">
  <dimension ref="A1:AK88"/>
  <sheetViews>
    <sheetView zoomScaleNormal="100" workbookViewId="0">
      <selection activeCell="C7" sqref="C7:G10"/>
    </sheetView>
  </sheetViews>
  <sheetFormatPr defaultColWidth="10.69140625" defaultRowHeight="20"/>
  <cols>
    <col min="1" max="1" width="2.69140625" style="6" customWidth="1"/>
    <col min="2" max="2" width="20.765625" style="6" customWidth="1"/>
    <col min="3" max="3" width="5.4609375" style="6" customWidth="1"/>
    <col min="4" max="4" width="5.69140625" style="6" customWidth="1"/>
    <col min="5" max="5" width="7.69140625" style="6" customWidth="1"/>
    <col min="6" max="6" width="3.07421875" style="6" customWidth="1"/>
    <col min="7" max="7" width="3.765625" style="6" customWidth="1"/>
    <col min="8" max="9" width="5.765625" style="6" customWidth="1"/>
    <col min="10" max="11" width="8.3046875" style="6" customWidth="1"/>
    <col min="12" max="12" width="9" style="6" customWidth="1"/>
    <col min="13" max="13" width="9.3046875" style="10" customWidth="1"/>
    <col min="14" max="14" width="5.765625" style="19" customWidth="1"/>
    <col min="15" max="22" width="6" style="19" customWidth="1"/>
    <col min="23" max="23" width="2.53515625" hidden="1" customWidth="1"/>
    <col min="24" max="24" width="9.84375" bestFit="1" customWidth="1"/>
    <col min="38" max="16384" width="10.69140625" style="6"/>
  </cols>
  <sheetData>
    <row r="1" spans="1:37" s="1" customFormat="1" ht="36" customHeight="1">
      <c r="A1" s="813" t="s">
        <v>240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7"/>
      <c r="O1" s="7"/>
      <c r="P1" s="7"/>
      <c r="Q1" s="7"/>
      <c r="R1" s="7"/>
      <c r="S1" s="7"/>
      <c r="T1" s="7"/>
      <c r="U1" s="7"/>
      <c r="V1" s="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1" customFormat="1" ht="18" customHeight="1">
      <c r="A2" s="28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7"/>
      <c r="O2" s="7"/>
      <c r="P2" s="7"/>
      <c r="Q2" s="7"/>
      <c r="R2" s="7"/>
      <c r="S2" s="7"/>
      <c r="T2" s="7"/>
      <c r="U2" s="7"/>
      <c r="V2" s="7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" customFormat="1" ht="18" customHeight="1">
      <c r="A3" s="32" t="s">
        <v>1</v>
      </c>
      <c r="B3" s="485" t="s">
        <v>243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311"/>
      <c r="O3" s="311"/>
      <c r="P3" s="311"/>
      <c r="Q3" s="311"/>
      <c r="R3" s="311"/>
      <c r="S3" s="311"/>
      <c r="T3" s="311"/>
      <c r="U3" s="311"/>
      <c r="V3" s="3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" customFormat="1" ht="18" customHeight="1">
      <c r="A4" s="32"/>
      <c r="B4" s="441" t="s">
        <v>236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318"/>
      <c r="O4" s="311"/>
      <c r="P4" s="311"/>
      <c r="Q4" s="311"/>
      <c r="R4" s="311"/>
      <c r="S4" s="311"/>
      <c r="T4" s="311"/>
      <c r="U4" s="311"/>
      <c r="V4" s="3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1" customFormat="1" ht="18" customHeight="1" thickBot="1">
      <c r="A5" s="11"/>
      <c r="B5" s="29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17"/>
      <c r="O5" s="312"/>
      <c r="P5" s="313"/>
      <c r="Q5" s="312"/>
      <c r="R5" s="314"/>
      <c r="S5" s="315"/>
      <c r="T5" s="316"/>
      <c r="U5" s="316"/>
      <c r="V5" s="312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s="1" customFormat="1" ht="54" customHeight="1" thickTop="1" thickBot="1">
      <c r="A6" s="537" t="s">
        <v>68</v>
      </c>
      <c r="B6" s="483"/>
      <c r="C6" s="482" t="s">
        <v>24</v>
      </c>
      <c r="D6" s="538"/>
      <c r="E6" s="538"/>
      <c r="F6" s="538"/>
      <c r="G6" s="483"/>
      <c r="H6" s="451" t="s">
        <v>265</v>
      </c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1009"/>
      <c r="W6" s="11"/>
      <c r="X6" s="96" t="s">
        <v>2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1" customFormat="1" ht="28" customHeight="1" thickTop="1">
      <c r="A7" s="1040"/>
      <c r="B7" s="1030"/>
      <c r="C7" s="942"/>
      <c r="D7" s="943"/>
      <c r="E7" s="943"/>
      <c r="F7" s="943"/>
      <c r="G7" s="1030"/>
      <c r="H7" s="942"/>
      <c r="I7" s="943"/>
      <c r="J7" s="943"/>
      <c r="K7" s="943"/>
      <c r="L7" s="943"/>
      <c r="M7" s="943"/>
      <c r="N7" s="943"/>
      <c r="O7" s="943"/>
      <c r="P7" s="943"/>
      <c r="Q7" s="943"/>
      <c r="R7" s="943"/>
      <c r="S7" s="943"/>
      <c r="T7" s="943"/>
      <c r="U7" s="943"/>
      <c r="V7" s="944"/>
      <c r="W7" s="11"/>
      <c r="X7" s="97">
        <v>1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s="1" customFormat="1" ht="28" customHeight="1">
      <c r="A8" s="1041"/>
      <c r="B8" s="1033"/>
      <c r="C8" s="1031"/>
      <c r="D8" s="1032"/>
      <c r="E8" s="1032"/>
      <c r="F8" s="1032"/>
      <c r="G8" s="1033"/>
      <c r="H8" s="1031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9"/>
      <c r="W8" s="11"/>
      <c r="X8" s="97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s="1" customFormat="1" ht="28" customHeight="1">
      <c r="A9" s="1041"/>
      <c r="B9" s="1033"/>
      <c r="C9" s="1031"/>
      <c r="D9" s="1032"/>
      <c r="E9" s="1032"/>
      <c r="F9" s="1032"/>
      <c r="G9" s="1033"/>
      <c r="H9" s="1031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1039"/>
      <c r="W9" s="11"/>
      <c r="X9" s="97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s="1" customFormat="1" ht="28" customHeight="1">
      <c r="A10" s="1042"/>
      <c r="B10" s="1035"/>
      <c r="C10" s="1034"/>
      <c r="D10" s="413"/>
      <c r="E10" s="413"/>
      <c r="F10" s="413"/>
      <c r="G10" s="1035"/>
      <c r="H10" s="1034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4"/>
      <c r="W10" s="11"/>
      <c r="X10" s="97">
        <v>2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s="1" customFormat="1" ht="28" customHeight="1">
      <c r="A11" s="1043"/>
      <c r="B11" s="1037"/>
      <c r="C11" s="1036"/>
      <c r="D11" s="381"/>
      <c r="E11" s="381"/>
      <c r="F11" s="381"/>
      <c r="G11" s="1037"/>
      <c r="H11" s="1036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2"/>
      <c r="W11" s="11"/>
      <c r="X11" s="97">
        <v>3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s="1" customFormat="1" ht="28" customHeight="1">
      <c r="A12" s="1041"/>
      <c r="B12" s="1033"/>
      <c r="C12" s="1031"/>
      <c r="D12" s="1032"/>
      <c r="E12" s="1032"/>
      <c r="F12" s="1032"/>
      <c r="G12" s="1033"/>
      <c r="H12" s="1031"/>
      <c r="I12" s="1032"/>
      <c r="J12" s="1032"/>
      <c r="K12" s="1032"/>
      <c r="L12" s="1032"/>
      <c r="M12" s="1032"/>
      <c r="N12" s="1032"/>
      <c r="O12" s="1032"/>
      <c r="P12" s="1032"/>
      <c r="Q12" s="1032"/>
      <c r="R12" s="1032"/>
      <c r="S12" s="1032"/>
      <c r="T12" s="1032"/>
      <c r="U12" s="1032"/>
      <c r="V12" s="1039"/>
      <c r="W12" s="11"/>
      <c r="X12" s="97">
        <v>4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s="1" customFormat="1" ht="28" customHeight="1">
      <c r="A13" s="1041"/>
      <c r="B13" s="1033"/>
      <c r="C13" s="1031"/>
      <c r="D13" s="1032"/>
      <c r="E13" s="1032"/>
      <c r="F13" s="1032"/>
      <c r="G13" s="1033"/>
      <c r="H13" s="1031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9"/>
      <c r="W13" s="11"/>
      <c r="X13" s="97">
        <v>5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s="1" customFormat="1" ht="28" customHeight="1">
      <c r="A14" s="1042"/>
      <c r="B14" s="1035"/>
      <c r="C14" s="1034"/>
      <c r="D14" s="413"/>
      <c r="E14" s="413"/>
      <c r="F14" s="413"/>
      <c r="G14" s="1035"/>
      <c r="H14" s="1034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4"/>
      <c r="W14" s="11"/>
      <c r="X14" s="97">
        <v>6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s="1" customFormat="1" ht="28" customHeight="1">
      <c r="A15" s="1043"/>
      <c r="B15" s="1037"/>
      <c r="C15" s="1036" t="s">
        <v>0</v>
      </c>
      <c r="D15" s="381"/>
      <c r="E15" s="381"/>
      <c r="F15" s="381"/>
      <c r="G15" s="1037"/>
      <c r="H15" s="1036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2"/>
      <c r="W15" s="11"/>
      <c r="X15" s="97">
        <v>7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s="1" customFormat="1" ht="28" customHeight="1">
      <c r="A16" s="1041"/>
      <c r="B16" s="1033"/>
      <c r="C16" s="1031"/>
      <c r="D16" s="1032"/>
      <c r="E16" s="1032"/>
      <c r="F16" s="1032"/>
      <c r="G16" s="1033"/>
      <c r="H16" s="1031"/>
      <c r="I16" s="1032"/>
      <c r="J16" s="1032"/>
      <c r="K16" s="1032"/>
      <c r="L16" s="1032"/>
      <c r="M16" s="1032"/>
      <c r="N16" s="1032"/>
      <c r="O16" s="1032"/>
      <c r="P16" s="1032"/>
      <c r="Q16" s="1032"/>
      <c r="R16" s="1032"/>
      <c r="S16" s="1032"/>
      <c r="T16" s="1032"/>
      <c r="U16" s="1032"/>
      <c r="V16" s="1039"/>
      <c r="W16" s="11"/>
      <c r="X16" s="97">
        <v>8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1" customFormat="1" ht="28" customHeight="1">
      <c r="A17" s="1041"/>
      <c r="B17" s="1033"/>
      <c r="C17" s="1031"/>
      <c r="D17" s="1032"/>
      <c r="E17" s="1032"/>
      <c r="F17" s="1032"/>
      <c r="G17" s="1033"/>
      <c r="H17" s="1031"/>
      <c r="I17" s="1032"/>
      <c r="J17" s="1032"/>
      <c r="K17" s="1032"/>
      <c r="L17" s="1032"/>
      <c r="M17" s="1032"/>
      <c r="N17" s="1032"/>
      <c r="O17" s="1032"/>
      <c r="P17" s="1032"/>
      <c r="Q17" s="1032"/>
      <c r="R17" s="1032"/>
      <c r="S17" s="1032"/>
      <c r="T17" s="1032"/>
      <c r="U17" s="1032"/>
      <c r="V17" s="1039"/>
      <c r="W17" s="11"/>
      <c r="X17" s="97">
        <v>9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" customFormat="1" ht="28" customHeight="1">
      <c r="A18" s="1042"/>
      <c r="B18" s="1035"/>
      <c r="C18" s="1034"/>
      <c r="D18" s="413"/>
      <c r="E18" s="413"/>
      <c r="F18" s="413"/>
      <c r="G18" s="1035"/>
      <c r="H18" s="1034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4"/>
      <c r="W18" s="11"/>
      <c r="X18" s="19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s="1" customFormat="1" ht="28" customHeight="1">
      <c r="A19" s="1043"/>
      <c r="B19" s="1037"/>
      <c r="C19" s="1036"/>
      <c r="D19" s="381"/>
      <c r="E19" s="381"/>
      <c r="F19" s="381"/>
      <c r="G19" s="1037"/>
      <c r="H19" s="1036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1" customFormat="1" ht="28" customHeight="1">
      <c r="A20" s="1041"/>
      <c r="B20" s="1033"/>
      <c r="C20" s="1031"/>
      <c r="D20" s="1032"/>
      <c r="E20" s="1032"/>
      <c r="F20" s="1032"/>
      <c r="G20" s="1033"/>
      <c r="H20" s="1031"/>
      <c r="I20" s="1032"/>
      <c r="J20" s="1032"/>
      <c r="K20" s="1032"/>
      <c r="L20" s="1032"/>
      <c r="M20" s="1032"/>
      <c r="N20" s="1032"/>
      <c r="O20" s="1032"/>
      <c r="P20" s="1032"/>
      <c r="Q20" s="1032"/>
      <c r="R20" s="1032"/>
      <c r="S20" s="1032"/>
      <c r="T20" s="1032"/>
      <c r="U20" s="1032"/>
      <c r="V20" s="1039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s="1" customFormat="1" ht="28" customHeight="1">
      <c r="A21" s="1041"/>
      <c r="B21" s="1033"/>
      <c r="C21" s="1031"/>
      <c r="D21" s="1032"/>
      <c r="E21" s="1032"/>
      <c r="F21" s="1032"/>
      <c r="G21" s="1033"/>
      <c r="H21" s="1031"/>
      <c r="I21" s="1032"/>
      <c r="J21" s="1032"/>
      <c r="K21" s="1032"/>
      <c r="L21" s="1032"/>
      <c r="M21" s="1032"/>
      <c r="N21" s="1032"/>
      <c r="O21" s="1032"/>
      <c r="P21" s="1032"/>
      <c r="Q21" s="1032"/>
      <c r="R21" s="1032"/>
      <c r="S21" s="1032"/>
      <c r="T21" s="1032"/>
      <c r="U21" s="1032"/>
      <c r="V21" s="1039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s="1" customFormat="1" ht="28" customHeight="1" thickBot="1">
      <c r="A22" s="1044"/>
      <c r="B22" s="1038"/>
      <c r="C22" s="962"/>
      <c r="D22" s="963"/>
      <c r="E22" s="963"/>
      <c r="F22" s="963"/>
      <c r="G22" s="1038"/>
      <c r="H22" s="962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4"/>
      <c r="W22" s="47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s="1" customFormat="1" ht="36" customHeight="1" thickTop="1">
      <c r="A23" s="461" t="s">
        <v>239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11"/>
      <c r="O23" s="37"/>
      <c r="P23" s="37"/>
      <c r="Q23" s="37"/>
      <c r="R23" s="37"/>
      <c r="S23" s="37"/>
      <c r="T23" s="37"/>
      <c r="U23" s="37"/>
      <c r="V23" s="37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s="1" customFormat="1" ht="18" customHeight="1">
      <c r="A24" s="3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11"/>
      <c r="O24" s="37"/>
      <c r="P24" s="37"/>
      <c r="Q24" s="37"/>
      <c r="R24" s="37"/>
      <c r="S24" s="37"/>
      <c r="T24" s="37"/>
      <c r="U24" s="37"/>
      <c r="V24" s="37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s="1" customFormat="1" ht="18" customHeight="1">
      <c r="A25" s="32" t="s">
        <v>1</v>
      </c>
      <c r="B25" s="441" t="s">
        <v>242</v>
      </c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311"/>
      <c r="O25" s="311"/>
      <c r="P25" s="311"/>
      <c r="Q25" s="311"/>
      <c r="R25" s="311"/>
      <c r="S25" s="311"/>
      <c r="T25" s="311"/>
      <c r="U25" s="311"/>
      <c r="V25" s="3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s="1" customFormat="1" ht="18" customHeight="1">
      <c r="A26" s="32"/>
      <c r="B26" s="441" t="s">
        <v>237</v>
      </c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311"/>
      <c r="O26" s="311"/>
      <c r="P26" s="311"/>
      <c r="Q26" s="311"/>
      <c r="R26" s="311"/>
      <c r="S26" s="311"/>
      <c r="T26" s="311"/>
      <c r="U26" s="311"/>
      <c r="V26" s="3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s="1" customFormat="1" ht="18" customHeight="1" thickBot="1">
      <c r="A27" s="83"/>
      <c r="B27" s="29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19"/>
      <c r="O27" s="319"/>
      <c r="P27" s="320"/>
      <c r="Q27" s="319"/>
      <c r="R27" s="321"/>
      <c r="S27" s="322"/>
      <c r="T27" s="322"/>
      <c r="U27" s="322"/>
      <c r="V27" s="319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s="1" customFormat="1" ht="54" customHeight="1" thickTop="1" thickBot="1">
      <c r="A28" s="613" t="s">
        <v>72</v>
      </c>
      <c r="B28" s="452"/>
      <c r="C28" s="451" t="s">
        <v>22</v>
      </c>
      <c r="D28" s="453"/>
      <c r="E28" s="453"/>
      <c r="F28" s="453"/>
      <c r="G28" s="452"/>
      <c r="H28" s="451" t="s">
        <v>244</v>
      </c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1009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s="4" customFormat="1" ht="28" customHeight="1" thickTop="1">
      <c r="A29" s="1045"/>
      <c r="B29" s="1023"/>
      <c r="C29" s="1021"/>
      <c r="D29" s="1022"/>
      <c r="E29" s="1022"/>
      <c r="F29" s="1022"/>
      <c r="G29" s="1023"/>
      <c r="H29" s="1021"/>
      <c r="I29" s="1022"/>
      <c r="J29" s="1022"/>
      <c r="K29" s="1022"/>
      <c r="L29" s="1022"/>
      <c r="M29" s="1022"/>
      <c r="N29" s="1022"/>
      <c r="O29" s="1022"/>
      <c r="P29" s="1022"/>
      <c r="Q29" s="1022"/>
      <c r="R29" s="1022"/>
      <c r="S29" s="1022"/>
      <c r="T29" s="1022"/>
      <c r="U29" s="1022"/>
      <c r="V29" s="1046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</row>
    <row r="30" spans="1:37" s="4" customFormat="1" ht="28" customHeight="1">
      <c r="A30" s="1017"/>
      <c r="B30" s="1018"/>
      <c r="C30" s="1024"/>
      <c r="D30" s="1025"/>
      <c r="E30" s="1025"/>
      <c r="F30" s="1025"/>
      <c r="G30" s="1018"/>
      <c r="H30" s="1024"/>
      <c r="I30" s="1025"/>
      <c r="J30" s="1025"/>
      <c r="K30" s="1025"/>
      <c r="L30" s="1025"/>
      <c r="M30" s="1025"/>
      <c r="N30" s="1025"/>
      <c r="O30" s="1025"/>
      <c r="P30" s="1025"/>
      <c r="Q30" s="1025"/>
      <c r="R30" s="1025"/>
      <c r="S30" s="1025"/>
      <c r="T30" s="1025"/>
      <c r="U30" s="1025"/>
      <c r="V30" s="1047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37" s="4" customFormat="1" ht="28" customHeight="1">
      <c r="A31" s="1017"/>
      <c r="B31" s="1018"/>
      <c r="C31" s="1024"/>
      <c r="D31" s="1025"/>
      <c r="E31" s="1025"/>
      <c r="F31" s="1025"/>
      <c r="G31" s="1018"/>
      <c r="H31" s="1024"/>
      <c r="I31" s="1025"/>
      <c r="J31" s="1025"/>
      <c r="K31" s="1025"/>
      <c r="L31" s="1025"/>
      <c r="M31" s="1025"/>
      <c r="N31" s="1025"/>
      <c r="O31" s="1025"/>
      <c r="P31" s="1025"/>
      <c r="Q31" s="1025"/>
      <c r="R31" s="1025"/>
      <c r="S31" s="1025"/>
      <c r="T31" s="1025"/>
      <c r="U31" s="1025"/>
      <c r="V31" s="104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37" s="4" customFormat="1" ht="28" customHeight="1">
      <c r="A32" s="1019"/>
      <c r="B32" s="1020"/>
      <c r="C32" s="1026"/>
      <c r="D32" s="1027"/>
      <c r="E32" s="1027"/>
      <c r="F32" s="1027"/>
      <c r="G32" s="1020"/>
      <c r="H32" s="1026"/>
      <c r="I32" s="1027"/>
      <c r="J32" s="1027"/>
      <c r="K32" s="1027"/>
      <c r="L32" s="1027"/>
      <c r="M32" s="1027"/>
      <c r="N32" s="1027"/>
      <c r="O32" s="1027"/>
      <c r="P32" s="1027"/>
      <c r="Q32" s="1027"/>
      <c r="R32" s="1027"/>
      <c r="S32" s="1027"/>
      <c r="T32" s="1027"/>
      <c r="U32" s="1027"/>
      <c r="V32" s="1048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1:37" s="4" customFormat="1" ht="28" customHeight="1">
      <c r="A33" s="1015"/>
      <c r="B33" s="1016"/>
      <c r="C33" s="1028"/>
      <c r="D33" s="1029"/>
      <c r="E33" s="1029"/>
      <c r="F33" s="1029"/>
      <c r="G33" s="1016"/>
      <c r="H33" s="1028"/>
      <c r="I33" s="1029"/>
      <c r="J33" s="1029"/>
      <c r="K33" s="1029"/>
      <c r="L33" s="1029"/>
      <c r="M33" s="1029"/>
      <c r="N33" s="1029"/>
      <c r="O33" s="1029"/>
      <c r="P33" s="1029"/>
      <c r="Q33" s="1029"/>
      <c r="R33" s="1029"/>
      <c r="S33" s="1029"/>
      <c r="T33" s="1029"/>
      <c r="U33" s="1029"/>
      <c r="V33" s="1049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1:37" s="4" customFormat="1" ht="28" customHeight="1">
      <c r="A34" s="1017"/>
      <c r="B34" s="1018"/>
      <c r="C34" s="1024"/>
      <c r="D34" s="1025"/>
      <c r="E34" s="1025"/>
      <c r="F34" s="1025"/>
      <c r="G34" s="1018"/>
      <c r="H34" s="1024"/>
      <c r="I34" s="1025"/>
      <c r="J34" s="1025"/>
      <c r="K34" s="1025"/>
      <c r="L34" s="1025"/>
      <c r="M34" s="1025"/>
      <c r="N34" s="1025"/>
      <c r="O34" s="1025"/>
      <c r="P34" s="1025"/>
      <c r="Q34" s="1025"/>
      <c r="R34" s="1025"/>
      <c r="S34" s="1025"/>
      <c r="T34" s="1025"/>
      <c r="U34" s="1025"/>
      <c r="V34" s="1047"/>
      <c r="W34" s="13"/>
      <c r="X34" s="80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s="4" customFormat="1" ht="28" customHeight="1">
      <c r="A35" s="1017"/>
      <c r="B35" s="1018"/>
      <c r="C35" s="1024"/>
      <c r="D35" s="1025"/>
      <c r="E35" s="1025"/>
      <c r="F35" s="1025"/>
      <c r="G35" s="1018"/>
      <c r="H35" s="1024"/>
      <c r="I35" s="1025"/>
      <c r="J35" s="1025"/>
      <c r="K35" s="1025"/>
      <c r="L35" s="1025"/>
      <c r="M35" s="1025"/>
      <c r="N35" s="1025"/>
      <c r="O35" s="1025"/>
      <c r="P35" s="1025"/>
      <c r="Q35" s="1025"/>
      <c r="R35" s="1025"/>
      <c r="S35" s="1025"/>
      <c r="T35" s="1025"/>
      <c r="U35" s="1025"/>
      <c r="V35" s="1047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s="4" customFormat="1" ht="28" customHeight="1">
      <c r="A36" s="1019"/>
      <c r="B36" s="1020"/>
      <c r="C36" s="1026"/>
      <c r="D36" s="1027"/>
      <c r="E36" s="1027"/>
      <c r="F36" s="1027"/>
      <c r="G36" s="1020"/>
      <c r="H36" s="1026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48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 s="4" customFormat="1" ht="28" customHeight="1">
      <c r="A37" s="1015"/>
      <c r="B37" s="1016"/>
      <c r="C37" s="1028"/>
      <c r="D37" s="1029"/>
      <c r="E37" s="1029"/>
      <c r="F37" s="1029"/>
      <c r="G37" s="1016"/>
      <c r="H37" s="1028"/>
      <c r="I37" s="1029"/>
      <c r="J37" s="1029"/>
      <c r="K37" s="1029"/>
      <c r="L37" s="1029"/>
      <c r="M37" s="1029"/>
      <c r="N37" s="1029"/>
      <c r="O37" s="1029"/>
      <c r="P37" s="1029"/>
      <c r="Q37" s="1029"/>
      <c r="R37" s="1029"/>
      <c r="S37" s="1029"/>
      <c r="T37" s="1029"/>
      <c r="U37" s="1029"/>
      <c r="V37" s="1049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7" s="4" customFormat="1" ht="28" customHeight="1">
      <c r="A38" s="1017"/>
      <c r="B38" s="1018"/>
      <c r="C38" s="1024"/>
      <c r="D38" s="1025"/>
      <c r="E38" s="1025"/>
      <c r="F38" s="1025"/>
      <c r="G38" s="1018"/>
      <c r="H38" s="1024"/>
      <c r="I38" s="1025"/>
      <c r="J38" s="1025"/>
      <c r="K38" s="1025"/>
      <c r="L38" s="1025"/>
      <c r="M38" s="1025"/>
      <c r="N38" s="1025"/>
      <c r="O38" s="1025"/>
      <c r="P38" s="1025"/>
      <c r="Q38" s="1025"/>
      <c r="R38" s="1025"/>
      <c r="S38" s="1025"/>
      <c r="T38" s="1025"/>
      <c r="U38" s="1025"/>
      <c r="V38" s="1047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s="4" customFormat="1" ht="28" customHeight="1">
      <c r="A39" s="1017"/>
      <c r="B39" s="1018"/>
      <c r="C39" s="1024"/>
      <c r="D39" s="1025"/>
      <c r="E39" s="1025"/>
      <c r="F39" s="1025"/>
      <c r="G39" s="1018"/>
      <c r="H39" s="1024"/>
      <c r="I39" s="1025"/>
      <c r="J39" s="1025"/>
      <c r="K39" s="1025"/>
      <c r="L39" s="1025"/>
      <c r="M39" s="1025"/>
      <c r="N39" s="1025"/>
      <c r="O39" s="1025"/>
      <c r="P39" s="1025"/>
      <c r="Q39" s="1025"/>
      <c r="R39" s="1025"/>
      <c r="S39" s="1025"/>
      <c r="T39" s="1025"/>
      <c r="U39" s="1025"/>
      <c r="V39" s="1047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s="4" customFormat="1" ht="28" customHeight="1">
      <c r="A40" s="1019"/>
      <c r="B40" s="1020"/>
      <c r="C40" s="1026"/>
      <c r="D40" s="1027"/>
      <c r="E40" s="1027"/>
      <c r="F40" s="1027"/>
      <c r="G40" s="1020"/>
      <c r="H40" s="1026"/>
      <c r="I40" s="1027"/>
      <c r="J40" s="1027"/>
      <c r="K40" s="1027"/>
      <c r="L40" s="1027"/>
      <c r="M40" s="1027"/>
      <c r="N40" s="1027"/>
      <c r="O40" s="1027"/>
      <c r="P40" s="1027"/>
      <c r="Q40" s="1027"/>
      <c r="R40" s="1027"/>
      <c r="S40" s="1027"/>
      <c r="T40" s="1027"/>
      <c r="U40" s="1027"/>
      <c r="V40" s="1048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37" s="4" customFormat="1" ht="28" customHeight="1">
      <c r="A41" s="1015"/>
      <c r="B41" s="1016"/>
      <c r="C41" s="1028"/>
      <c r="D41" s="1029"/>
      <c r="E41" s="1029"/>
      <c r="F41" s="1029"/>
      <c r="G41" s="1016"/>
      <c r="H41" s="1028"/>
      <c r="I41" s="1029"/>
      <c r="J41" s="1029"/>
      <c r="K41" s="1029"/>
      <c r="L41" s="1029"/>
      <c r="M41" s="1029"/>
      <c r="N41" s="1029"/>
      <c r="O41" s="1029"/>
      <c r="P41" s="1029"/>
      <c r="Q41" s="1029"/>
      <c r="R41" s="1029"/>
      <c r="S41" s="1029"/>
      <c r="T41" s="1029"/>
      <c r="U41" s="1029"/>
      <c r="V41" s="1049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  <row r="42" spans="1:37" s="4" customFormat="1" ht="28" customHeight="1">
      <c r="A42" s="1017"/>
      <c r="B42" s="1018"/>
      <c r="C42" s="1024"/>
      <c r="D42" s="1025"/>
      <c r="E42" s="1025"/>
      <c r="F42" s="1025"/>
      <c r="G42" s="1018"/>
      <c r="H42" s="1024"/>
      <c r="I42" s="1025"/>
      <c r="J42" s="1025"/>
      <c r="K42" s="1025"/>
      <c r="L42" s="1025"/>
      <c r="M42" s="1025"/>
      <c r="N42" s="1025"/>
      <c r="O42" s="1025"/>
      <c r="P42" s="1025"/>
      <c r="Q42" s="1025"/>
      <c r="R42" s="1025"/>
      <c r="S42" s="1025"/>
      <c r="T42" s="1025"/>
      <c r="U42" s="1025"/>
      <c r="V42" s="1047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4" customFormat="1" ht="28" customHeight="1">
      <c r="A43" s="1017"/>
      <c r="B43" s="1018"/>
      <c r="C43" s="1024"/>
      <c r="D43" s="1025"/>
      <c r="E43" s="1025"/>
      <c r="F43" s="1025"/>
      <c r="G43" s="1018"/>
      <c r="H43" s="1024"/>
      <c r="I43" s="1025"/>
      <c r="J43" s="1025"/>
      <c r="K43" s="1025"/>
      <c r="L43" s="1025"/>
      <c r="M43" s="1025"/>
      <c r="N43" s="1025"/>
      <c r="O43" s="1025"/>
      <c r="P43" s="1025"/>
      <c r="Q43" s="1025"/>
      <c r="R43" s="1025"/>
      <c r="S43" s="1025"/>
      <c r="T43" s="1025"/>
      <c r="U43" s="1025"/>
      <c r="V43" s="1047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s="4" customFormat="1" ht="28" customHeight="1" thickBot="1">
      <c r="A44" s="1053"/>
      <c r="B44" s="1054"/>
      <c r="C44" s="1050"/>
      <c r="D44" s="1051"/>
      <c r="E44" s="1051"/>
      <c r="F44" s="1051"/>
      <c r="G44" s="1054"/>
      <c r="H44" s="1050"/>
      <c r="I44" s="1051"/>
      <c r="J44" s="1051"/>
      <c r="K44" s="1051"/>
      <c r="L44" s="1051"/>
      <c r="M44" s="1051"/>
      <c r="N44" s="1051"/>
      <c r="O44" s="1051"/>
      <c r="P44" s="1051"/>
      <c r="Q44" s="1051"/>
      <c r="R44" s="1051"/>
      <c r="S44" s="1051"/>
      <c r="T44" s="1051"/>
      <c r="U44" s="1051"/>
      <c r="V44" s="1052"/>
      <c r="W44" s="27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s="4" customFormat="1" ht="36" customHeight="1" thickTop="1">
      <c r="A45" s="541" t="s">
        <v>238</v>
      </c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3"/>
      <c r="N45" s="20"/>
      <c r="O45" s="20"/>
      <c r="P45" s="20"/>
      <c r="Q45" s="20"/>
      <c r="R45" s="20"/>
      <c r="S45" s="20"/>
      <c r="T45" s="20"/>
      <c r="U45" s="20"/>
      <c r="V45" s="20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37" s="40" customFormat="1" ht="18" customHeight="1">
      <c r="A46" s="42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38"/>
      <c r="O46" s="38"/>
      <c r="P46" s="38"/>
      <c r="Q46" s="38"/>
      <c r="R46" s="38"/>
      <c r="S46" s="38"/>
      <c r="T46" s="38"/>
      <c r="U46" s="38"/>
      <c r="V46" s="38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s="40" customFormat="1" ht="36" customHeight="1">
      <c r="A47" s="81" t="s">
        <v>1</v>
      </c>
      <c r="B47" s="988" t="s">
        <v>241</v>
      </c>
      <c r="C47" s="988"/>
      <c r="D47" s="988"/>
      <c r="E47" s="988"/>
      <c r="F47" s="988"/>
      <c r="G47" s="988"/>
      <c r="H47" s="988"/>
      <c r="I47" s="988"/>
      <c r="J47" s="988"/>
      <c r="K47" s="988"/>
      <c r="L47" s="988"/>
      <c r="M47" s="988"/>
      <c r="N47" s="1007"/>
      <c r="O47" s="1007"/>
      <c r="P47" s="1007"/>
      <c r="Q47" s="1007"/>
      <c r="R47" s="1007"/>
      <c r="S47" s="1007"/>
      <c r="T47" s="1007"/>
      <c r="U47" s="1007"/>
      <c r="V47" s="1007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s="4" customFormat="1" ht="18" customHeight="1" thickBot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12"/>
      <c r="O48" s="312"/>
      <c r="P48" s="313"/>
      <c r="Q48" s="312"/>
      <c r="R48" s="314"/>
      <c r="S48" s="316"/>
      <c r="T48" s="316"/>
      <c r="U48" s="316"/>
      <c r="V48" s="312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4" customFormat="1" ht="54" customHeight="1" thickTop="1" thickBot="1">
      <c r="A49" s="537" t="s">
        <v>72</v>
      </c>
      <c r="B49" s="483"/>
      <c r="C49" s="482" t="s">
        <v>74</v>
      </c>
      <c r="D49" s="538"/>
      <c r="E49" s="538"/>
      <c r="F49" s="538"/>
      <c r="G49" s="483"/>
      <c r="H49" s="451" t="s">
        <v>247</v>
      </c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1009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5" customFormat="1" ht="28" customHeight="1" thickTop="1">
      <c r="A50" s="1002"/>
      <c r="B50" s="1003"/>
      <c r="C50" s="1004"/>
      <c r="D50" s="1005"/>
      <c r="E50" s="1005"/>
      <c r="F50" s="1005"/>
      <c r="G50" s="1003"/>
      <c r="H50" s="1004"/>
      <c r="I50" s="1005"/>
      <c r="J50" s="1005"/>
      <c r="K50" s="1005"/>
      <c r="L50" s="1005"/>
      <c r="M50" s="1005"/>
      <c r="N50" s="1005"/>
      <c r="O50" s="1005"/>
      <c r="P50" s="1005"/>
      <c r="Q50" s="1005"/>
      <c r="R50" s="1005"/>
      <c r="S50" s="1005"/>
      <c r="T50" s="1005"/>
      <c r="U50" s="1005"/>
      <c r="V50" s="1006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s="4" customFormat="1" ht="28" customHeight="1">
      <c r="A51" s="985"/>
      <c r="B51" s="986"/>
      <c r="C51" s="987"/>
      <c r="D51" s="988"/>
      <c r="E51" s="988"/>
      <c r="F51" s="988"/>
      <c r="G51" s="986"/>
      <c r="H51" s="987"/>
      <c r="I51" s="988"/>
      <c r="J51" s="988"/>
      <c r="K51" s="988"/>
      <c r="L51" s="988"/>
      <c r="M51" s="988"/>
      <c r="N51" s="988"/>
      <c r="O51" s="988"/>
      <c r="P51" s="988"/>
      <c r="Q51" s="988"/>
      <c r="R51" s="988"/>
      <c r="S51" s="988"/>
      <c r="T51" s="988"/>
      <c r="U51" s="988"/>
      <c r="V51" s="990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7" s="4" customFormat="1" ht="28" customHeight="1">
      <c r="A52" s="985"/>
      <c r="B52" s="986"/>
      <c r="C52" s="987"/>
      <c r="D52" s="988"/>
      <c r="E52" s="988"/>
      <c r="F52" s="988"/>
      <c r="G52" s="986"/>
      <c r="H52" s="987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90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7" s="4" customFormat="1" ht="28" customHeight="1">
      <c r="A53" s="616"/>
      <c r="B53" s="609"/>
      <c r="C53" s="607"/>
      <c r="D53" s="608"/>
      <c r="E53" s="608"/>
      <c r="F53" s="608"/>
      <c r="G53" s="609"/>
      <c r="H53" s="607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991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 s="4" customFormat="1" ht="28" customHeight="1">
      <c r="A54" s="519"/>
      <c r="B54" s="520"/>
      <c r="C54" s="553"/>
      <c r="D54" s="554"/>
      <c r="E54" s="554"/>
      <c r="F54" s="554"/>
      <c r="G54" s="520"/>
      <c r="H54" s="553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989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s="4" customFormat="1" ht="28" customHeight="1">
      <c r="A55" s="985"/>
      <c r="B55" s="986"/>
      <c r="C55" s="987"/>
      <c r="D55" s="988"/>
      <c r="E55" s="988"/>
      <c r="F55" s="988"/>
      <c r="G55" s="986"/>
      <c r="H55" s="987"/>
      <c r="I55" s="988"/>
      <c r="J55" s="988"/>
      <c r="K55" s="988"/>
      <c r="L55" s="988"/>
      <c r="M55" s="988"/>
      <c r="N55" s="988"/>
      <c r="O55" s="988"/>
      <c r="P55" s="988"/>
      <c r="Q55" s="988"/>
      <c r="R55" s="988"/>
      <c r="S55" s="988"/>
      <c r="T55" s="988"/>
      <c r="U55" s="988"/>
      <c r="V55" s="990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s="4" customFormat="1" ht="28" customHeight="1">
      <c r="A56" s="985"/>
      <c r="B56" s="986"/>
      <c r="C56" s="987"/>
      <c r="D56" s="988"/>
      <c r="E56" s="988"/>
      <c r="F56" s="988"/>
      <c r="G56" s="986"/>
      <c r="H56" s="987"/>
      <c r="I56" s="988"/>
      <c r="J56" s="988"/>
      <c r="K56" s="988"/>
      <c r="L56" s="988"/>
      <c r="M56" s="988"/>
      <c r="N56" s="988"/>
      <c r="O56" s="988"/>
      <c r="P56" s="988"/>
      <c r="Q56" s="988"/>
      <c r="R56" s="988"/>
      <c r="S56" s="988"/>
      <c r="T56" s="988"/>
      <c r="U56" s="988"/>
      <c r="V56" s="990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s="4" customFormat="1" ht="28" customHeight="1">
      <c r="A57" s="616"/>
      <c r="B57" s="609"/>
      <c r="C57" s="607"/>
      <c r="D57" s="608"/>
      <c r="E57" s="608"/>
      <c r="F57" s="608"/>
      <c r="G57" s="609"/>
      <c r="H57" s="607"/>
      <c r="I57" s="608"/>
      <c r="J57" s="608"/>
      <c r="K57" s="608"/>
      <c r="L57" s="608"/>
      <c r="M57" s="608"/>
      <c r="N57" s="608"/>
      <c r="O57" s="608"/>
      <c r="P57" s="608"/>
      <c r="Q57" s="608"/>
      <c r="R57" s="608"/>
      <c r="S57" s="608"/>
      <c r="T57" s="608"/>
      <c r="U57" s="608"/>
      <c r="V57" s="991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7" s="4" customFormat="1" ht="28" customHeight="1">
      <c r="A58" s="985"/>
      <c r="B58" s="986"/>
      <c r="C58" s="987"/>
      <c r="D58" s="988"/>
      <c r="E58" s="988"/>
      <c r="F58" s="988"/>
      <c r="G58" s="986"/>
      <c r="H58" s="553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989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7" s="4" customFormat="1" ht="28" customHeight="1">
      <c r="A59" s="985"/>
      <c r="B59" s="986"/>
      <c r="C59" s="987"/>
      <c r="D59" s="988"/>
      <c r="E59" s="988"/>
      <c r="F59" s="988"/>
      <c r="G59" s="986"/>
      <c r="H59" s="987"/>
      <c r="I59" s="988"/>
      <c r="J59" s="988"/>
      <c r="K59" s="988"/>
      <c r="L59" s="988"/>
      <c r="M59" s="988"/>
      <c r="N59" s="988"/>
      <c r="O59" s="988"/>
      <c r="P59" s="988"/>
      <c r="Q59" s="988"/>
      <c r="R59" s="988"/>
      <c r="S59" s="988"/>
      <c r="T59" s="988"/>
      <c r="U59" s="988"/>
      <c r="V59" s="990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7" s="4" customFormat="1" ht="28" customHeight="1">
      <c r="A60" s="985"/>
      <c r="B60" s="986"/>
      <c r="C60" s="987"/>
      <c r="D60" s="988"/>
      <c r="E60" s="988"/>
      <c r="F60" s="988"/>
      <c r="G60" s="986"/>
      <c r="H60" s="987"/>
      <c r="I60" s="988"/>
      <c r="J60" s="988"/>
      <c r="K60" s="988"/>
      <c r="L60" s="988"/>
      <c r="M60" s="988"/>
      <c r="N60" s="988"/>
      <c r="O60" s="988"/>
      <c r="P60" s="988"/>
      <c r="Q60" s="988"/>
      <c r="R60" s="988"/>
      <c r="S60" s="988"/>
      <c r="T60" s="988"/>
      <c r="U60" s="988"/>
      <c r="V60" s="990"/>
      <c r="W60" s="13"/>
      <c r="X60" s="146" t="s">
        <v>187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spans="1:37" s="4" customFormat="1" ht="28" customHeight="1">
      <c r="A61" s="616"/>
      <c r="B61" s="609"/>
      <c r="C61" s="607"/>
      <c r="D61" s="608"/>
      <c r="E61" s="608"/>
      <c r="F61" s="608"/>
      <c r="G61" s="609"/>
      <c r="H61" s="607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991"/>
      <c r="W61" s="13"/>
      <c r="X61" s="147" t="s">
        <v>188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7" s="4" customFormat="1" ht="28" customHeight="1">
      <c r="A62" s="519"/>
      <c r="B62" s="520"/>
      <c r="C62" s="553"/>
      <c r="D62" s="554"/>
      <c r="E62" s="554"/>
      <c r="F62" s="554"/>
      <c r="G62" s="520"/>
      <c r="H62" s="553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989"/>
      <c r="W62" s="13"/>
      <c r="X62" s="147" t="s">
        <v>189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7" s="4" customFormat="1" ht="28" customHeight="1">
      <c r="A63" s="985"/>
      <c r="B63" s="986"/>
      <c r="C63" s="987"/>
      <c r="D63" s="988"/>
      <c r="E63" s="988"/>
      <c r="F63" s="988"/>
      <c r="G63" s="986"/>
      <c r="H63" s="987"/>
      <c r="I63" s="988"/>
      <c r="J63" s="988"/>
      <c r="K63" s="988"/>
      <c r="L63" s="988"/>
      <c r="M63" s="988"/>
      <c r="N63" s="988"/>
      <c r="O63" s="988"/>
      <c r="P63" s="988"/>
      <c r="Q63" s="988"/>
      <c r="R63" s="988"/>
      <c r="S63" s="988"/>
      <c r="T63" s="988"/>
      <c r="U63" s="988"/>
      <c r="V63" s="990"/>
      <c r="W63" s="13"/>
      <c r="X63" s="147" t="s">
        <v>152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7" s="4" customFormat="1" ht="28" customHeight="1">
      <c r="A64" s="985"/>
      <c r="B64" s="986"/>
      <c r="C64" s="987"/>
      <c r="D64" s="988"/>
      <c r="E64" s="988"/>
      <c r="F64" s="988"/>
      <c r="G64" s="986"/>
      <c r="H64" s="987"/>
      <c r="I64" s="988"/>
      <c r="J64" s="988"/>
      <c r="K64" s="988"/>
      <c r="L64" s="988"/>
      <c r="M64" s="988"/>
      <c r="N64" s="988"/>
      <c r="O64" s="988"/>
      <c r="P64" s="988"/>
      <c r="Q64" s="988"/>
      <c r="R64" s="988"/>
      <c r="S64" s="988"/>
      <c r="T64" s="988"/>
      <c r="U64" s="988"/>
      <c r="V64" s="990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s="4" customFormat="1" ht="28" customHeight="1" thickBot="1">
      <c r="A65" s="1010"/>
      <c r="B65" s="1011"/>
      <c r="C65" s="1012"/>
      <c r="D65" s="1013"/>
      <c r="E65" s="1013"/>
      <c r="F65" s="1013"/>
      <c r="G65" s="1011"/>
      <c r="H65" s="1012"/>
      <c r="I65" s="1013"/>
      <c r="J65" s="1013"/>
      <c r="K65" s="1013"/>
      <c r="L65" s="1013"/>
      <c r="M65" s="1013"/>
      <c r="N65" s="1013"/>
      <c r="O65" s="1013"/>
      <c r="P65" s="1013"/>
      <c r="Q65" s="1013"/>
      <c r="R65" s="1013"/>
      <c r="S65" s="1013"/>
      <c r="T65" s="1013"/>
      <c r="U65" s="1013"/>
      <c r="V65" s="1014"/>
      <c r="W65" s="141">
        <f>SUM(N50:V65)</f>
        <v>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s="4" customFormat="1" ht="36" customHeight="1" thickTop="1">
      <c r="A66" s="461" t="s">
        <v>77</v>
      </c>
      <c r="B66" s="462"/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3"/>
      <c r="N66" s="20"/>
      <c r="O66" s="20"/>
      <c r="P66" s="20"/>
      <c r="Q66" s="20"/>
      <c r="R66" s="20"/>
      <c r="S66" s="20"/>
      <c r="T66" s="20"/>
      <c r="U66" s="20"/>
      <c r="V66" s="20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s="4" customFormat="1" ht="18" customHeight="1">
      <c r="A67" s="301"/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324"/>
      <c r="O67" s="106"/>
      <c r="P67" s="20"/>
      <c r="Q67" s="20"/>
      <c r="R67" s="20"/>
      <c r="S67" s="20"/>
      <c r="T67" s="20"/>
      <c r="U67" s="20"/>
      <c r="V67" s="20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s="4" customFormat="1" ht="18" customHeight="1">
      <c r="A68" s="323" t="s">
        <v>1</v>
      </c>
      <c r="B68" s="484" t="s">
        <v>245</v>
      </c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1007"/>
      <c r="O68" s="1007"/>
      <c r="P68" s="1007"/>
      <c r="Q68" s="1007"/>
      <c r="R68" s="1007"/>
      <c r="S68" s="1007"/>
      <c r="T68" s="1007"/>
      <c r="U68" s="1007"/>
      <c r="V68" s="1007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s="4" customFormat="1" ht="18" customHeight="1">
      <c r="A69" s="323"/>
      <c r="B69" s="484" t="s">
        <v>246</v>
      </c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1007"/>
      <c r="O69" s="1007"/>
      <c r="P69" s="1007"/>
      <c r="Q69" s="1007"/>
      <c r="R69" s="1007"/>
      <c r="S69" s="1007"/>
      <c r="T69" s="1007"/>
      <c r="U69" s="1007"/>
      <c r="V69" s="1007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s="4" customFormat="1" ht="18" customHeight="1" thickBot="1">
      <c r="A70" s="43"/>
      <c r="B70" s="484"/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314"/>
      <c r="O70" s="314"/>
      <c r="P70" s="325"/>
      <c r="Q70" s="314"/>
      <c r="R70" s="314"/>
      <c r="S70" s="326"/>
      <c r="T70" s="326"/>
      <c r="U70" s="326"/>
      <c r="V70" s="314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ht="54" customHeight="1" thickTop="1" thickBot="1">
      <c r="A71" s="537" t="s">
        <v>72</v>
      </c>
      <c r="B71" s="483"/>
      <c r="C71" s="817" t="s">
        <v>248</v>
      </c>
      <c r="D71" s="1008"/>
      <c r="E71" s="1008"/>
      <c r="F71" s="1008"/>
      <c r="G71" s="818"/>
      <c r="H71" s="451" t="s">
        <v>249</v>
      </c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1009"/>
    </row>
    <row r="72" spans="1:37" ht="28" customHeight="1" thickTop="1">
      <c r="A72" s="1002"/>
      <c r="B72" s="1003"/>
      <c r="C72" s="1004"/>
      <c r="D72" s="1005"/>
      <c r="E72" s="1005"/>
      <c r="F72" s="1005"/>
      <c r="G72" s="1003"/>
      <c r="H72" s="1004"/>
      <c r="I72" s="1005"/>
      <c r="J72" s="1005"/>
      <c r="K72" s="1005"/>
      <c r="L72" s="1005"/>
      <c r="M72" s="1005"/>
      <c r="N72" s="1005"/>
      <c r="O72" s="1005"/>
      <c r="P72" s="1005"/>
      <c r="Q72" s="1005"/>
      <c r="R72" s="1005"/>
      <c r="S72" s="1005"/>
      <c r="T72" s="1005"/>
      <c r="U72" s="1005"/>
      <c r="V72" s="1006"/>
      <c r="X72" s="238">
        <v>3</v>
      </c>
    </row>
    <row r="73" spans="1:37" ht="28" customHeight="1">
      <c r="A73" s="985"/>
      <c r="B73" s="986"/>
      <c r="C73" s="987"/>
      <c r="D73" s="988"/>
      <c r="E73" s="988"/>
      <c r="F73" s="988"/>
      <c r="G73" s="986"/>
      <c r="H73" s="987"/>
      <c r="I73" s="988"/>
      <c r="J73" s="988"/>
      <c r="K73" s="988"/>
      <c r="L73" s="988"/>
      <c r="M73" s="988"/>
      <c r="N73" s="988"/>
      <c r="O73" s="988"/>
      <c r="P73" s="988"/>
      <c r="Q73" s="988"/>
      <c r="R73" s="988"/>
      <c r="S73" s="988"/>
      <c r="T73" s="988"/>
      <c r="U73" s="988"/>
      <c r="V73" s="990"/>
      <c r="X73" s="238"/>
    </row>
    <row r="74" spans="1:37" ht="28" customHeight="1">
      <c r="A74" s="985"/>
      <c r="B74" s="986"/>
      <c r="C74" s="987"/>
      <c r="D74" s="988"/>
      <c r="E74" s="988"/>
      <c r="F74" s="988"/>
      <c r="G74" s="986"/>
      <c r="H74" s="987"/>
      <c r="I74" s="988"/>
      <c r="J74" s="988"/>
      <c r="K74" s="988"/>
      <c r="L74" s="988"/>
      <c r="M74" s="988"/>
      <c r="N74" s="988"/>
      <c r="O74" s="988"/>
      <c r="P74" s="988"/>
      <c r="Q74" s="988"/>
      <c r="R74" s="988"/>
      <c r="S74" s="988"/>
      <c r="T74" s="988"/>
      <c r="U74" s="988"/>
      <c r="V74" s="990"/>
      <c r="X74" s="238"/>
    </row>
    <row r="75" spans="1:37" ht="28" customHeight="1">
      <c r="A75" s="616"/>
      <c r="B75" s="609"/>
      <c r="C75" s="607"/>
      <c r="D75" s="608"/>
      <c r="E75" s="608"/>
      <c r="F75" s="608"/>
      <c r="G75" s="609"/>
      <c r="H75" s="607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991"/>
      <c r="X75" s="238"/>
    </row>
    <row r="76" spans="1:37" ht="28" customHeight="1">
      <c r="A76" s="519"/>
      <c r="B76" s="520"/>
      <c r="C76" s="553"/>
      <c r="D76" s="554"/>
      <c r="E76" s="554"/>
      <c r="F76" s="554"/>
      <c r="G76" s="520"/>
      <c r="H76" s="553"/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989"/>
      <c r="X76" s="238"/>
    </row>
    <row r="77" spans="1:37" ht="28" customHeight="1">
      <c r="A77" s="985"/>
      <c r="B77" s="986"/>
      <c r="C77" s="987"/>
      <c r="D77" s="988"/>
      <c r="E77" s="988"/>
      <c r="F77" s="988"/>
      <c r="G77" s="986"/>
      <c r="H77" s="987"/>
      <c r="I77" s="988"/>
      <c r="J77" s="988"/>
      <c r="K77" s="988"/>
      <c r="L77" s="988"/>
      <c r="M77" s="988"/>
      <c r="N77" s="988"/>
      <c r="O77" s="988"/>
      <c r="P77" s="988"/>
      <c r="Q77" s="988"/>
      <c r="R77" s="988"/>
      <c r="S77" s="988"/>
      <c r="T77" s="988"/>
      <c r="U77" s="988"/>
      <c r="V77" s="990"/>
      <c r="W77" s="91"/>
    </row>
    <row r="78" spans="1:37" ht="28" customHeight="1">
      <c r="A78" s="985"/>
      <c r="B78" s="986"/>
      <c r="C78" s="987"/>
      <c r="D78" s="988"/>
      <c r="E78" s="988"/>
      <c r="F78" s="988"/>
      <c r="G78" s="986"/>
      <c r="H78" s="987"/>
      <c r="I78" s="988"/>
      <c r="J78" s="988"/>
      <c r="K78" s="988"/>
      <c r="L78" s="988"/>
      <c r="M78" s="988"/>
      <c r="N78" s="988"/>
      <c r="O78" s="988"/>
      <c r="P78" s="988"/>
      <c r="Q78" s="988"/>
      <c r="R78" s="988"/>
      <c r="S78" s="988"/>
      <c r="T78" s="988"/>
      <c r="U78" s="988"/>
      <c r="V78" s="990"/>
    </row>
    <row r="79" spans="1:37" ht="28" customHeight="1">
      <c r="A79" s="616"/>
      <c r="B79" s="609"/>
      <c r="C79" s="607"/>
      <c r="D79" s="608"/>
      <c r="E79" s="608"/>
      <c r="F79" s="608"/>
      <c r="G79" s="609"/>
      <c r="H79" s="607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991"/>
    </row>
    <row r="80" spans="1:37" ht="28" customHeight="1">
      <c r="A80" s="519"/>
      <c r="B80" s="520"/>
      <c r="C80" s="553"/>
      <c r="D80" s="554"/>
      <c r="E80" s="554"/>
      <c r="F80" s="554"/>
      <c r="G80" s="520"/>
      <c r="H80" s="553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989"/>
    </row>
    <row r="81" spans="1:24" customFormat="1" ht="28" customHeight="1">
      <c r="A81" s="985"/>
      <c r="B81" s="986"/>
      <c r="C81" s="987"/>
      <c r="D81" s="988"/>
      <c r="E81" s="988"/>
      <c r="F81" s="988"/>
      <c r="G81" s="986"/>
      <c r="H81" s="987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90"/>
    </row>
    <row r="82" spans="1:24" customFormat="1" ht="28" customHeight="1">
      <c r="A82" s="985"/>
      <c r="B82" s="986"/>
      <c r="C82" s="987"/>
      <c r="D82" s="988"/>
      <c r="E82" s="988"/>
      <c r="F82" s="988"/>
      <c r="G82" s="986"/>
      <c r="H82" s="987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90"/>
    </row>
    <row r="83" spans="1:24" customFormat="1" ht="28" customHeight="1">
      <c r="A83" s="616"/>
      <c r="B83" s="609"/>
      <c r="C83" s="607"/>
      <c r="D83" s="608"/>
      <c r="E83" s="608"/>
      <c r="F83" s="608"/>
      <c r="G83" s="609"/>
      <c r="H83" s="607"/>
      <c r="I83" s="608"/>
      <c r="J83" s="608"/>
      <c r="K83" s="608"/>
      <c r="L83" s="608"/>
      <c r="M83" s="608"/>
      <c r="N83" s="608"/>
      <c r="O83" s="608"/>
      <c r="P83" s="608"/>
      <c r="Q83" s="608"/>
      <c r="R83" s="608"/>
      <c r="S83" s="608"/>
      <c r="T83" s="608"/>
      <c r="U83" s="608"/>
      <c r="V83" s="991"/>
    </row>
    <row r="84" spans="1:24" customFormat="1" ht="28" customHeight="1">
      <c r="A84" s="513"/>
      <c r="B84" s="514"/>
      <c r="C84" s="515"/>
      <c r="D84" s="516"/>
      <c r="E84" s="516"/>
      <c r="F84" s="516"/>
      <c r="G84" s="514"/>
      <c r="H84" s="515"/>
      <c r="I84" s="516"/>
      <c r="J84" s="516"/>
      <c r="K84" s="516"/>
      <c r="L84" s="516"/>
      <c r="M84" s="516"/>
      <c r="N84" s="516"/>
      <c r="O84" s="516"/>
      <c r="P84" s="516"/>
      <c r="Q84" s="516"/>
      <c r="R84" s="516"/>
      <c r="S84" s="516"/>
      <c r="T84" s="516"/>
      <c r="U84" s="516"/>
      <c r="V84" s="999"/>
    </row>
    <row r="85" spans="1:24" customFormat="1" ht="28" customHeight="1">
      <c r="A85" s="992"/>
      <c r="B85" s="993"/>
      <c r="C85" s="996"/>
      <c r="D85" s="682"/>
      <c r="E85" s="682"/>
      <c r="F85" s="682"/>
      <c r="G85" s="993"/>
      <c r="H85" s="996"/>
      <c r="I85" s="682"/>
      <c r="J85" s="682"/>
      <c r="K85" s="682"/>
      <c r="L85" s="682"/>
      <c r="M85" s="682"/>
      <c r="N85" s="682"/>
      <c r="O85" s="682"/>
      <c r="P85" s="682"/>
      <c r="Q85" s="682"/>
      <c r="R85" s="682"/>
      <c r="S85" s="682"/>
      <c r="T85" s="682"/>
      <c r="U85" s="682"/>
      <c r="V85" s="1000"/>
    </row>
    <row r="86" spans="1:24" customFormat="1" ht="28" customHeight="1">
      <c r="A86" s="992"/>
      <c r="B86" s="993"/>
      <c r="C86" s="996"/>
      <c r="D86" s="682"/>
      <c r="E86" s="682"/>
      <c r="F86" s="682"/>
      <c r="G86" s="993"/>
      <c r="H86" s="996"/>
      <c r="I86" s="682"/>
      <c r="J86" s="682"/>
      <c r="K86" s="682"/>
      <c r="L86" s="682"/>
      <c r="M86" s="682"/>
      <c r="N86" s="682"/>
      <c r="O86" s="682"/>
      <c r="P86" s="682"/>
      <c r="Q86" s="682"/>
      <c r="R86" s="682"/>
      <c r="S86" s="682"/>
      <c r="T86" s="682"/>
      <c r="U86" s="682"/>
      <c r="V86" s="1000"/>
      <c r="X86" s="135" t="s">
        <v>122</v>
      </c>
    </row>
    <row r="87" spans="1:24" customFormat="1" ht="28" customHeight="1" thickBot="1">
      <c r="A87" s="994"/>
      <c r="B87" s="995"/>
      <c r="C87" s="997"/>
      <c r="D87" s="998"/>
      <c r="E87" s="998"/>
      <c r="F87" s="998"/>
      <c r="G87" s="995"/>
      <c r="H87" s="997"/>
      <c r="I87" s="998"/>
      <c r="J87" s="998"/>
      <c r="K87" s="998"/>
      <c r="L87" s="998"/>
      <c r="M87" s="998"/>
      <c r="N87" s="998"/>
      <c r="O87" s="998"/>
      <c r="P87" s="998"/>
      <c r="Q87" s="998"/>
      <c r="R87" s="998"/>
      <c r="S87" s="998"/>
      <c r="T87" s="998"/>
      <c r="U87" s="998"/>
      <c r="V87" s="1001"/>
      <c r="X87" s="135" t="s">
        <v>179</v>
      </c>
    </row>
    <row r="88" spans="1:24" customFormat="1" ht="20.5" thickTop="1">
      <c r="A88" s="6"/>
      <c r="B88" s="90"/>
      <c r="C88" s="6"/>
      <c r="D88" s="6"/>
      <c r="E88" s="6"/>
      <c r="F88" s="6"/>
      <c r="G88" s="6"/>
      <c r="H88" s="15"/>
      <c r="I88" s="15"/>
      <c r="J88" s="15"/>
      <c r="K88" s="15"/>
      <c r="L88" s="15"/>
      <c r="M88" s="327"/>
      <c r="N88" s="19"/>
      <c r="O88" s="19"/>
      <c r="P88" s="19"/>
      <c r="Q88" s="19"/>
      <c r="R88" s="19"/>
      <c r="S88" s="19"/>
      <c r="T88" s="19"/>
      <c r="U88" s="19"/>
      <c r="V88" s="19"/>
    </row>
  </sheetData>
  <mergeCells count="76">
    <mergeCell ref="H54:V57"/>
    <mergeCell ref="H29:V32"/>
    <mergeCell ref="H33:V36"/>
    <mergeCell ref="H37:V40"/>
    <mergeCell ref="H41:V44"/>
    <mergeCell ref="N47:V47"/>
    <mergeCell ref="A45:M45"/>
    <mergeCell ref="B47:M47"/>
    <mergeCell ref="A54:B57"/>
    <mergeCell ref="C54:G57"/>
    <mergeCell ref="C7:G10"/>
    <mergeCell ref="C11:G14"/>
    <mergeCell ref="C15:G18"/>
    <mergeCell ref="C19:G22"/>
    <mergeCell ref="B26:M26"/>
    <mergeCell ref="H7:V10"/>
    <mergeCell ref="H11:V14"/>
    <mergeCell ref="H15:V18"/>
    <mergeCell ref="H19:V22"/>
    <mergeCell ref="A7:B10"/>
    <mergeCell ref="A11:B14"/>
    <mergeCell ref="A15:B18"/>
    <mergeCell ref="A19:B22"/>
    <mergeCell ref="A1:M1"/>
    <mergeCell ref="B2:M2"/>
    <mergeCell ref="B4:M4"/>
    <mergeCell ref="B3:M3"/>
    <mergeCell ref="A6:B6"/>
    <mergeCell ref="C6:G6"/>
    <mergeCell ref="H6:V6"/>
    <mergeCell ref="A37:B40"/>
    <mergeCell ref="C29:G32"/>
    <mergeCell ref="C33:G36"/>
    <mergeCell ref="C37:G40"/>
    <mergeCell ref="H50:V53"/>
    <mergeCell ref="H49:V49"/>
    <mergeCell ref="A50:B53"/>
    <mergeCell ref="C50:G53"/>
    <mergeCell ref="A29:B32"/>
    <mergeCell ref="A33:B36"/>
    <mergeCell ref="A41:B44"/>
    <mergeCell ref="C41:G44"/>
    <mergeCell ref="A49:B49"/>
    <mergeCell ref="C49:G49"/>
    <mergeCell ref="A23:M23"/>
    <mergeCell ref="B25:M25"/>
    <mergeCell ref="H28:V28"/>
    <mergeCell ref="A28:B28"/>
    <mergeCell ref="C28:G28"/>
    <mergeCell ref="A62:B65"/>
    <mergeCell ref="C58:G61"/>
    <mergeCell ref="C62:G65"/>
    <mergeCell ref="A66:M66"/>
    <mergeCell ref="B67:M67"/>
    <mergeCell ref="H58:V61"/>
    <mergeCell ref="H62:V65"/>
    <mergeCell ref="A58:B61"/>
    <mergeCell ref="B68:M68"/>
    <mergeCell ref="N68:V69"/>
    <mergeCell ref="B69:M69"/>
    <mergeCell ref="B70:M70"/>
    <mergeCell ref="A71:B71"/>
    <mergeCell ref="C71:G71"/>
    <mergeCell ref="H71:V71"/>
    <mergeCell ref="A72:B75"/>
    <mergeCell ref="A76:B79"/>
    <mergeCell ref="C72:G75"/>
    <mergeCell ref="C76:G79"/>
    <mergeCell ref="H72:V75"/>
    <mergeCell ref="H76:V79"/>
    <mergeCell ref="A80:B83"/>
    <mergeCell ref="C80:G83"/>
    <mergeCell ref="H80:V83"/>
    <mergeCell ref="A84:B87"/>
    <mergeCell ref="C84:G87"/>
    <mergeCell ref="H84:V87"/>
  </mergeCells>
  <phoneticPr fontId="17"/>
  <pageMargins left="0.25" right="0.25" top="0.75" bottom="0.75" header="0.3" footer="0.3"/>
  <pageSetup paperSize="9" scale="75" fitToHeight="9" orientation="landscape" copies="25" r:id="rId1"/>
  <headerFooter>
    <oddFooter>&amp;R&amp;"Calibri (Body),Regular"
Page &amp;P of &amp;N</oddFooter>
  </headerFooter>
  <rowBreaks count="2" manualBreakCount="2">
    <brk id="44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B5C3-8C3A-4B2A-BF78-EBF4FA6F77F1}">
  <sheetPr codeName="Sheet5"/>
  <dimension ref="A1:D25"/>
  <sheetViews>
    <sheetView workbookViewId="0">
      <selection activeCell="A8" sqref="A8"/>
    </sheetView>
  </sheetViews>
  <sheetFormatPr defaultRowHeight="20"/>
  <cols>
    <col min="1" max="1" width="10.53515625" bestFit="1" customWidth="1"/>
    <col min="2" max="2" width="10" bestFit="1" customWidth="1"/>
    <col min="3" max="3" width="11.84375" bestFit="1" customWidth="1"/>
    <col min="4" max="4" width="13.765625" bestFit="1" customWidth="1"/>
  </cols>
  <sheetData>
    <row r="1" spans="1:4">
      <c r="A1" s="259">
        <v>20051201</v>
      </c>
      <c r="B1" s="256" t="s">
        <v>270</v>
      </c>
      <c r="C1" s="256" t="s">
        <v>276</v>
      </c>
      <c r="D1" s="256" t="s">
        <v>277</v>
      </c>
    </row>
    <row r="2" spans="1:4">
      <c r="A2" s="259">
        <v>20051202</v>
      </c>
      <c r="B2" s="256" t="s">
        <v>270</v>
      </c>
      <c r="C2" s="256" t="s">
        <v>276</v>
      </c>
      <c r="D2" s="256" t="s">
        <v>277</v>
      </c>
    </row>
    <row r="3" spans="1:4">
      <c r="A3" s="258">
        <v>200711526</v>
      </c>
      <c r="B3" s="256" t="s">
        <v>266</v>
      </c>
      <c r="C3" s="256" t="s">
        <v>278</v>
      </c>
      <c r="D3" s="256" t="s">
        <v>279</v>
      </c>
    </row>
    <row r="4" spans="1:4">
      <c r="A4" s="259">
        <v>200712500</v>
      </c>
      <c r="B4" s="256" t="s">
        <v>271</v>
      </c>
      <c r="C4" s="256" t="s">
        <v>276</v>
      </c>
      <c r="D4" s="256" t="s">
        <v>277</v>
      </c>
    </row>
    <row r="5" spans="1:4">
      <c r="A5" s="260">
        <v>200912500</v>
      </c>
      <c r="B5" s="256" t="s">
        <v>272</v>
      </c>
      <c r="C5" s="256" t="s">
        <v>276</v>
      </c>
      <c r="D5" s="256" t="s">
        <v>277</v>
      </c>
    </row>
    <row r="6" spans="1:4">
      <c r="A6" s="259">
        <v>200912501</v>
      </c>
      <c r="B6" s="256" t="s">
        <v>272</v>
      </c>
      <c r="C6" s="256" t="s">
        <v>276</v>
      </c>
      <c r="D6" s="256" t="s">
        <v>277</v>
      </c>
    </row>
    <row r="7" spans="1:4">
      <c r="A7" s="258">
        <v>201111505</v>
      </c>
      <c r="B7" s="256" t="s">
        <v>267</v>
      </c>
      <c r="C7" s="256" t="s">
        <v>278</v>
      </c>
      <c r="D7" s="256" t="s">
        <v>279</v>
      </c>
    </row>
    <row r="8" spans="1:4">
      <c r="A8" s="258">
        <v>201111506</v>
      </c>
      <c r="B8" s="256" t="s">
        <v>267</v>
      </c>
      <c r="C8" s="256" t="s">
        <v>278</v>
      </c>
      <c r="D8" s="256" t="s">
        <v>279</v>
      </c>
    </row>
    <row r="9" spans="1:4">
      <c r="A9" s="258">
        <v>201111507</v>
      </c>
      <c r="B9" s="256" t="s">
        <v>267</v>
      </c>
      <c r="C9" s="256" t="s">
        <v>278</v>
      </c>
      <c r="D9" s="256" t="s">
        <v>279</v>
      </c>
    </row>
    <row r="10" spans="1:4">
      <c r="A10" s="258">
        <v>201111508</v>
      </c>
      <c r="B10" s="256" t="s">
        <v>267</v>
      </c>
      <c r="C10" s="256" t="s">
        <v>278</v>
      </c>
      <c r="D10" s="256" t="s">
        <v>279</v>
      </c>
    </row>
    <row r="11" spans="1:4">
      <c r="A11" s="258">
        <v>201311509</v>
      </c>
      <c r="B11" s="256" t="s">
        <v>268</v>
      </c>
      <c r="C11" s="256" t="s">
        <v>278</v>
      </c>
      <c r="D11" s="256" t="s">
        <v>279</v>
      </c>
    </row>
    <row r="12" spans="1:4">
      <c r="A12" s="259">
        <v>201311510</v>
      </c>
      <c r="B12" s="256" t="s">
        <v>268</v>
      </c>
      <c r="C12" s="256" t="s">
        <v>278</v>
      </c>
      <c r="D12" s="256" t="s">
        <v>279</v>
      </c>
    </row>
    <row r="13" spans="1:4">
      <c r="A13" s="259">
        <v>201311512</v>
      </c>
      <c r="B13" s="256" t="s">
        <v>268</v>
      </c>
      <c r="C13" s="256" t="s">
        <v>278</v>
      </c>
      <c r="D13" s="256" t="s">
        <v>279</v>
      </c>
    </row>
    <row r="14" spans="1:4">
      <c r="A14" s="259">
        <v>201111510</v>
      </c>
      <c r="B14" s="256" t="s">
        <v>273</v>
      </c>
      <c r="C14" s="256" t="s">
        <v>276</v>
      </c>
      <c r="D14" s="256" t="s">
        <v>277</v>
      </c>
    </row>
    <row r="15" spans="1:4">
      <c r="A15" s="259">
        <v>201111511</v>
      </c>
      <c r="B15" s="256" t="s">
        <v>273</v>
      </c>
      <c r="C15" s="256" t="s">
        <v>276</v>
      </c>
      <c r="D15" s="256" t="s">
        <v>277</v>
      </c>
    </row>
    <row r="16" spans="1:4">
      <c r="A16" s="259">
        <v>201711020</v>
      </c>
      <c r="B16" s="256" t="s">
        <v>269</v>
      </c>
      <c r="C16" s="256" t="s">
        <v>278</v>
      </c>
      <c r="D16" s="256" t="s">
        <v>279</v>
      </c>
    </row>
    <row r="17" spans="1:4">
      <c r="A17" s="259">
        <v>201711021</v>
      </c>
      <c r="B17" s="256" t="s">
        <v>269</v>
      </c>
      <c r="C17" s="256" t="s">
        <v>278</v>
      </c>
      <c r="D17" s="256" t="s">
        <v>279</v>
      </c>
    </row>
    <row r="18" spans="1:4">
      <c r="A18" s="259">
        <v>201711022</v>
      </c>
      <c r="B18" s="256" t="s">
        <v>269</v>
      </c>
      <c r="C18" s="256" t="s">
        <v>278</v>
      </c>
      <c r="D18" s="256" t="s">
        <v>279</v>
      </c>
    </row>
    <row r="19" spans="1:4">
      <c r="A19" s="261">
        <v>201912008</v>
      </c>
      <c r="B19" s="256" t="s">
        <v>274</v>
      </c>
      <c r="C19" s="256" t="s">
        <v>276</v>
      </c>
      <c r="D19" s="256" t="s">
        <v>277</v>
      </c>
    </row>
    <row r="20" spans="1:4">
      <c r="A20" s="261">
        <v>201912009</v>
      </c>
      <c r="B20" s="256" t="s">
        <v>274</v>
      </c>
      <c r="C20" s="256" t="s">
        <v>276</v>
      </c>
      <c r="D20" s="256" t="s">
        <v>277</v>
      </c>
    </row>
    <row r="21" spans="1:4">
      <c r="A21" s="261">
        <v>201912010</v>
      </c>
      <c r="B21" s="256" t="s">
        <v>274</v>
      </c>
      <c r="C21" s="256" t="s">
        <v>276</v>
      </c>
      <c r="D21" s="256" t="s">
        <v>277</v>
      </c>
    </row>
    <row r="22" spans="1:4">
      <c r="A22" s="262">
        <v>201912011</v>
      </c>
      <c r="B22" s="256" t="s">
        <v>274</v>
      </c>
      <c r="C22" s="256" t="s">
        <v>276</v>
      </c>
      <c r="D22" s="256" t="s">
        <v>277</v>
      </c>
    </row>
    <row r="23" spans="1:4">
      <c r="A23" s="261">
        <v>202312001</v>
      </c>
      <c r="B23" s="257" t="s">
        <v>275</v>
      </c>
      <c r="C23" s="256" t="s">
        <v>276</v>
      </c>
      <c r="D23" s="256" t="s">
        <v>277</v>
      </c>
    </row>
    <row r="24" spans="1:4">
      <c r="A24" s="261">
        <v>202312002</v>
      </c>
      <c r="B24" s="257" t="s">
        <v>275</v>
      </c>
      <c r="C24" s="256" t="s">
        <v>276</v>
      </c>
      <c r="D24" s="256" t="s">
        <v>277</v>
      </c>
    </row>
    <row r="25" spans="1:4">
      <c r="A25" s="261">
        <v>202312003</v>
      </c>
      <c r="B25" s="257" t="s">
        <v>275</v>
      </c>
      <c r="C25" s="256" t="s">
        <v>276</v>
      </c>
      <c r="D25" s="256" t="s">
        <v>277</v>
      </c>
    </row>
  </sheetData>
  <phoneticPr fontId="79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91319A568C0428C6905C0368BD9D2" ma:contentTypeVersion="12" ma:contentTypeDescription="Create a new document." ma:contentTypeScope="" ma:versionID="b28e8265af0f4e077b8ffd86aa828584">
  <xsd:schema xmlns:xsd="http://www.w3.org/2001/XMLSchema" xmlns:xs="http://www.w3.org/2001/XMLSchema" xmlns:p="http://schemas.microsoft.com/office/2006/metadata/properties" xmlns:ns2="3de78d78-2c5f-480e-936c-45bdc8ffbed1" xmlns:ns3="d6f0d1ce-0a4a-4265-b17d-a082ee4b9035" targetNamespace="http://schemas.microsoft.com/office/2006/metadata/properties" ma:root="true" ma:fieldsID="bc10fadcc67d06b2d6bea1750dbe4633" ns2:_="" ns3:_="">
    <xsd:import namespace="3de78d78-2c5f-480e-936c-45bdc8ffbed1"/>
    <xsd:import namespace="d6f0d1ce-0a4a-4265-b17d-a082ee4b9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78d78-2c5f-480e-936c-45bdc8ff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0d1ce-0a4a-4265-b17d-a082ee4b9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2B8FF-497C-444A-9952-10C626651827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3de78d78-2c5f-480e-936c-45bdc8ffbed1"/>
    <ds:schemaRef ds:uri="http://purl.org/dc/elements/1.1/"/>
    <ds:schemaRef ds:uri="http://schemas.microsoft.com/office/2006/documentManagement/types"/>
    <ds:schemaRef ds:uri="d6f0d1ce-0a4a-4265-b17d-a082ee4b903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A77844-95AB-43D9-AF6B-4EB5B371A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78d78-2c5f-480e-936c-45bdc8ffbed1"/>
    <ds:schemaRef ds:uri="d6f0d1ce-0a4a-4265-b17d-a082ee4b9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50F1DE-6F71-4DF7-9840-2D9A99C654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様式1</vt:lpstr>
      <vt:lpstr>様式2</vt:lpstr>
      <vt:lpstr>様式3</vt:lpstr>
      <vt:lpstr>様式4</vt:lpstr>
      <vt:lpstr>様式5</vt:lpstr>
      <vt:lpstr>Sheet1</vt:lpstr>
      <vt:lpstr>様式1!Print_Area</vt:lpstr>
      <vt:lpstr>様式2!Print_Area</vt:lpstr>
      <vt:lpstr>様式3!Print_Area</vt:lpstr>
      <vt:lpstr>様式4!Print_Area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日本VE協会_鈴木</cp:lastModifiedBy>
  <cp:lastPrinted>2025-03-25T04:07:25Z</cp:lastPrinted>
  <dcterms:created xsi:type="dcterms:W3CDTF">2017-07-27T18:41:31Z</dcterms:created>
  <dcterms:modified xsi:type="dcterms:W3CDTF">2025-03-31T04:38:32Z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0x01010017191319A568C0428C6905C0368BD9D2</vt:lpwstr>
  </property>
</Properties>
</file>